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D:\CACA FARAH\REALISASI ANGGARAN\2024\"/>
    </mc:Choice>
  </mc:AlternateContent>
  <xr:revisionPtr revIDLastSave="0" documentId="13_ncr:1_{63F6B1F3-48AE-4712-A001-F34E60811A1A}" xr6:coauthVersionLast="47" xr6:coauthVersionMax="47" xr10:uidLastSave="{00000000-0000-0000-0000-000000000000}"/>
  <bookViews>
    <workbookView xWindow="-120" yWindow="-120" windowWidth="29040" windowHeight="15720" activeTab="1" xr2:uid="{D7356D55-E6BB-407D-9B64-F944198AB421}"/>
  </bookViews>
  <sheets>
    <sheet name="Realisai SIPD" sheetId="1" r:id="rId1"/>
    <sheet name="Sub Kegiatan" sheetId="18" r:id="rId2"/>
    <sheet name="Januari" sheetId="3" r:id="rId3"/>
    <sheet name="Februari" sheetId="4" r:id="rId4"/>
    <sheet name="Maret" sheetId="5" r:id="rId5"/>
    <sheet name="April" sheetId="6" r:id="rId6"/>
    <sheet name="Mei" sheetId="7" r:id="rId7"/>
    <sheet name="Juni" sheetId="8" r:id="rId8"/>
    <sheet name="Juli" sheetId="12" r:id="rId9"/>
    <sheet name="Agustus" sheetId="13" r:id="rId10"/>
    <sheet name="September" sheetId="16" r:id="rId11"/>
    <sheet name="Oktober" sheetId="17" r:id="rId12"/>
    <sheet name="November" sheetId="19" r:id="rId13"/>
    <sheet name="Desember" sheetId="23" r:id="rId14"/>
    <sheet name="Narasi" sheetId="15" r:id="rId15"/>
    <sheet name="REKAP Per KEGIATAN" sheetId="25" r:id="rId16"/>
  </sheets>
  <definedNames>
    <definedName name="_xlnm.Print_Area" localSheetId="9">Agustus!$B$296:$E$380</definedName>
    <definedName name="_xlnm.Print_Area" localSheetId="5">April!$A$37:$G$41</definedName>
    <definedName name="_xlnm.Print_Area" localSheetId="13">Desember!#REF!</definedName>
    <definedName name="_xlnm.Print_Area" localSheetId="8">Juli!$A$78:$G$91</definedName>
    <definedName name="_xlnm.Print_Area" localSheetId="12">November!$A$374:$G$413</definedName>
    <definedName name="_xlnm.Print_Area" localSheetId="0">'Realisai SIPD'!$A$1:$D$132</definedName>
    <definedName name="_xlnm.Print_Area" localSheetId="15">'REKAP Per KEGIATAN'!$A$1:$U$155</definedName>
    <definedName name="_xlnm.Print_Area" localSheetId="10">September!$B$109:$E$211</definedName>
    <definedName name="_xlnm.Print_Area" localSheetId="1">'Sub Kegiatan'!$A$1:$E$61</definedName>
  </definedNames>
  <calcPr calcId="191029"/>
</workbook>
</file>

<file path=xl/calcChain.xml><?xml version="1.0" encoding="utf-8"?>
<calcChain xmlns="http://schemas.openxmlformats.org/spreadsheetml/2006/main">
  <c r="L33" i="18" l="1"/>
  <c r="L34" i="18"/>
  <c r="BA6" i="18"/>
  <c r="BA7" i="18"/>
  <c r="BA8" i="18"/>
  <c r="BA9" i="18"/>
  <c r="BA10" i="18"/>
  <c r="BA11" i="18"/>
  <c r="BA12" i="18"/>
  <c r="BA13" i="18"/>
  <c r="BA14" i="18"/>
  <c r="BA15" i="18"/>
  <c r="BA16" i="18"/>
  <c r="BA17" i="18"/>
  <c r="BA18" i="18"/>
  <c r="BA19" i="18"/>
  <c r="BA20" i="18"/>
  <c r="BA21" i="18"/>
  <c r="BA22" i="18"/>
  <c r="BA23" i="18"/>
  <c r="BA24" i="18"/>
  <c r="BA25" i="18"/>
  <c r="BA26" i="18"/>
  <c r="BA27" i="18"/>
  <c r="BA28" i="18"/>
  <c r="BA29" i="18"/>
  <c r="BA30" i="18"/>
  <c r="BA31" i="18"/>
  <c r="BA32" i="18"/>
  <c r="BA33" i="18"/>
  <c r="BA34" i="18"/>
  <c r="BA35" i="18"/>
  <c r="BA36" i="18"/>
  <c r="BA37" i="18"/>
  <c r="BA38" i="18"/>
  <c r="BA39" i="18"/>
  <c r="BA40" i="18"/>
  <c r="BA41" i="18"/>
  <c r="BA42" i="18"/>
  <c r="BA43" i="18"/>
  <c r="BA44" i="18"/>
  <c r="BA45" i="18"/>
  <c r="BA46" i="18"/>
  <c r="BA47" i="18"/>
  <c r="BA48" i="18"/>
  <c r="BA49" i="18"/>
  <c r="BA50" i="18"/>
  <c r="BA51" i="18"/>
  <c r="BA52" i="18"/>
  <c r="BA53" i="18"/>
  <c r="BA54" i="18"/>
  <c r="BA55" i="18"/>
  <c r="BA56" i="18"/>
  <c r="BA57" i="18"/>
  <c r="BA58" i="18"/>
  <c r="BA59" i="18"/>
  <c r="BA60" i="18"/>
  <c r="BA61" i="18"/>
  <c r="BA62" i="18"/>
  <c r="BA63" i="18"/>
  <c r="BA64" i="18"/>
  <c r="BA65" i="18"/>
  <c r="BA66" i="18"/>
  <c r="BA67" i="18"/>
  <c r="BA68" i="18"/>
  <c r="BA69" i="18"/>
  <c r="BA70" i="18"/>
  <c r="BA71" i="18"/>
  <c r="BA72" i="18"/>
  <c r="BA73" i="18"/>
  <c r="BA74" i="18"/>
  <c r="BA75" i="18"/>
  <c r="BA76" i="18"/>
  <c r="BA77" i="18"/>
  <c r="BA78" i="18"/>
  <c r="BA79" i="18"/>
  <c r="BA80" i="18"/>
  <c r="BA81" i="18"/>
  <c r="BA82" i="18"/>
  <c r="BA83" i="18"/>
  <c r="BA84" i="18"/>
  <c r="BA85" i="18"/>
  <c r="BA86" i="18"/>
  <c r="BA87" i="18"/>
  <c r="BA88" i="18"/>
  <c r="BA89" i="18"/>
  <c r="BA90" i="18"/>
  <c r="BA91" i="18"/>
  <c r="BA92" i="18"/>
  <c r="BA93" i="18"/>
  <c r="BA94" i="18"/>
  <c r="BA95" i="18"/>
  <c r="BA96" i="18"/>
  <c r="BA97" i="18"/>
  <c r="BA98" i="18"/>
  <c r="BA99" i="18"/>
  <c r="BA100" i="18"/>
  <c r="BA101" i="18"/>
  <c r="BA102" i="18"/>
  <c r="BA103" i="18"/>
  <c r="BA104" i="18"/>
  <c r="BA105" i="18"/>
  <c r="BA106" i="18"/>
  <c r="BA107" i="18"/>
  <c r="BA108" i="18"/>
  <c r="BA109" i="18"/>
  <c r="BA110" i="18"/>
  <c r="BA111" i="18"/>
  <c r="BA112" i="18"/>
  <c r="BA113" i="18"/>
  <c r="BA114" i="18"/>
  <c r="AZ6" i="18"/>
  <c r="AZ7" i="18"/>
  <c r="AZ8" i="18"/>
  <c r="AZ9" i="18"/>
  <c r="AZ10" i="18"/>
  <c r="AZ11" i="18"/>
  <c r="AZ12" i="18"/>
  <c r="AZ13" i="18"/>
  <c r="AZ14" i="18"/>
  <c r="AZ15" i="18"/>
  <c r="AZ16" i="18"/>
  <c r="AZ17" i="18"/>
  <c r="AZ18" i="18"/>
  <c r="AZ19" i="18"/>
  <c r="AZ20" i="18"/>
  <c r="AZ21" i="18"/>
  <c r="AZ22" i="18"/>
  <c r="AZ23" i="18"/>
  <c r="AZ24" i="18"/>
  <c r="AZ25" i="18"/>
  <c r="AZ26" i="18"/>
  <c r="AZ27" i="18"/>
  <c r="AZ28" i="18"/>
  <c r="AZ29" i="18"/>
  <c r="AZ30" i="18"/>
  <c r="AZ31" i="18"/>
  <c r="AZ32" i="18"/>
  <c r="AZ33" i="18"/>
  <c r="AZ34" i="18"/>
  <c r="AZ35" i="18"/>
  <c r="AZ36" i="18"/>
  <c r="AZ37" i="18"/>
  <c r="AZ38" i="18"/>
  <c r="AZ39" i="18"/>
  <c r="AZ40" i="18"/>
  <c r="AZ41" i="18"/>
  <c r="AZ42" i="18"/>
  <c r="AZ43" i="18"/>
  <c r="AZ44" i="18"/>
  <c r="AZ45" i="18"/>
  <c r="AZ46" i="18"/>
  <c r="AZ47" i="18"/>
  <c r="AZ48" i="18"/>
  <c r="AZ49" i="18"/>
  <c r="AZ50" i="18"/>
  <c r="AZ51" i="18"/>
  <c r="AZ52" i="18"/>
  <c r="AZ53" i="18"/>
  <c r="AZ54" i="18"/>
  <c r="AZ55" i="18"/>
  <c r="AZ56" i="18"/>
  <c r="AZ57" i="18"/>
  <c r="AZ58" i="18"/>
  <c r="AZ59" i="18"/>
  <c r="AZ60" i="18"/>
  <c r="AZ61" i="18"/>
  <c r="AZ62" i="18"/>
  <c r="AZ63" i="18"/>
  <c r="AZ64" i="18"/>
  <c r="AZ65" i="18"/>
  <c r="AZ66" i="18"/>
  <c r="AZ67" i="18"/>
  <c r="AZ68" i="18"/>
  <c r="AZ69" i="18"/>
  <c r="AZ70" i="18"/>
  <c r="AZ71" i="18"/>
  <c r="AZ72" i="18"/>
  <c r="AZ73" i="18"/>
  <c r="AZ74" i="18"/>
  <c r="AZ75" i="18"/>
  <c r="AZ76" i="18"/>
  <c r="AZ77" i="18"/>
  <c r="AZ78" i="18"/>
  <c r="AZ79" i="18"/>
  <c r="AZ80" i="18"/>
  <c r="AZ81" i="18"/>
  <c r="AZ82" i="18"/>
  <c r="AZ83" i="18"/>
  <c r="AZ84" i="18"/>
  <c r="AZ85" i="18"/>
  <c r="AZ86" i="18"/>
  <c r="AZ87" i="18"/>
  <c r="AZ88" i="18"/>
  <c r="AZ89" i="18"/>
  <c r="AZ90" i="18"/>
  <c r="AZ91" i="18"/>
  <c r="AZ92" i="18"/>
  <c r="AZ93" i="18"/>
  <c r="AZ94" i="18"/>
  <c r="AZ95" i="18"/>
  <c r="AZ96" i="18"/>
  <c r="AZ97" i="18"/>
  <c r="AZ98" i="18"/>
  <c r="AZ99" i="18"/>
  <c r="AZ100" i="18"/>
  <c r="AZ101" i="18"/>
  <c r="AZ102" i="18"/>
  <c r="AZ103" i="18"/>
  <c r="AZ104" i="18"/>
  <c r="AZ105" i="18"/>
  <c r="AZ106" i="18"/>
  <c r="AZ107" i="18"/>
  <c r="AZ108" i="18"/>
  <c r="AZ109" i="18"/>
  <c r="AZ110" i="18"/>
  <c r="AZ111" i="18"/>
  <c r="AZ112" i="18"/>
  <c r="AZ113" i="18"/>
  <c r="AZ114" i="18"/>
  <c r="BA5" i="18"/>
  <c r="AZ5" i="18"/>
  <c r="AO21" i="18"/>
  <c r="AN6" i="18"/>
  <c r="AN7" i="18"/>
  <c r="AN8" i="18"/>
  <c r="AN9" i="18"/>
  <c r="AN10" i="18"/>
  <c r="AN11" i="18"/>
  <c r="AN12" i="18"/>
  <c r="AN13" i="18"/>
  <c r="AN14" i="18"/>
  <c r="AN15" i="18"/>
  <c r="AN16" i="18"/>
  <c r="AN17" i="18"/>
  <c r="AN18" i="18"/>
  <c r="AN19" i="18"/>
  <c r="AN20" i="18"/>
  <c r="AN21" i="18"/>
  <c r="AN22" i="18"/>
  <c r="AN23" i="18"/>
  <c r="AN24" i="18"/>
  <c r="AN25" i="18"/>
  <c r="AN26" i="18"/>
  <c r="AN27" i="18"/>
  <c r="AN28" i="18"/>
  <c r="AN29" i="18"/>
  <c r="AN30" i="18"/>
  <c r="AN31" i="18"/>
  <c r="AN32" i="18"/>
  <c r="AN33" i="18"/>
  <c r="AN34" i="18"/>
  <c r="AN35" i="18"/>
  <c r="AN36" i="18"/>
  <c r="AN37" i="18"/>
  <c r="AN38" i="18"/>
  <c r="AN39" i="18"/>
  <c r="AN40" i="18"/>
  <c r="AN41" i="18"/>
  <c r="AN42" i="18"/>
  <c r="AN43" i="18"/>
  <c r="AN44" i="18"/>
  <c r="AN45" i="18"/>
  <c r="AN46" i="18"/>
  <c r="AN47" i="18"/>
  <c r="AN48" i="18"/>
  <c r="AN49" i="18"/>
  <c r="AN50" i="18"/>
  <c r="AN51" i="18"/>
  <c r="AN52" i="18"/>
  <c r="AN53" i="18"/>
  <c r="AN54" i="18"/>
  <c r="AN55" i="18"/>
  <c r="AN56" i="18"/>
  <c r="AN57" i="18"/>
  <c r="AN58" i="18"/>
  <c r="AN59" i="18"/>
  <c r="AN60" i="18"/>
  <c r="AN61" i="18"/>
  <c r="AN62" i="18"/>
  <c r="AN63" i="18"/>
  <c r="AN64" i="18"/>
  <c r="AN65" i="18"/>
  <c r="AN66" i="18"/>
  <c r="AN67" i="18"/>
  <c r="AN68" i="18"/>
  <c r="AN69" i="18"/>
  <c r="AN70" i="18"/>
  <c r="AN71" i="18"/>
  <c r="AN72" i="18"/>
  <c r="AN73" i="18"/>
  <c r="AN74" i="18"/>
  <c r="AN75" i="18"/>
  <c r="AN76" i="18"/>
  <c r="AN77" i="18"/>
  <c r="AN78" i="18"/>
  <c r="AN79" i="18"/>
  <c r="AN80" i="18"/>
  <c r="AN81" i="18"/>
  <c r="AN82" i="18"/>
  <c r="AN83" i="18"/>
  <c r="AN84" i="18"/>
  <c r="AN85" i="18"/>
  <c r="AN86" i="18"/>
  <c r="AN87" i="18"/>
  <c r="AN88" i="18"/>
  <c r="AN89" i="18"/>
  <c r="AN90" i="18"/>
  <c r="AN91" i="18"/>
  <c r="AN92" i="18"/>
  <c r="AN93" i="18"/>
  <c r="AN94" i="18"/>
  <c r="AN95" i="18"/>
  <c r="AN96" i="18"/>
  <c r="AN97" i="18"/>
  <c r="AN98" i="18"/>
  <c r="AN99" i="18"/>
  <c r="AN100" i="18"/>
  <c r="AN101" i="18"/>
  <c r="AN102" i="18"/>
  <c r="AN103" i="18"/>
  <c r="AN104" i="18"/>
  <c r="AN105" i="18"/>
  <c r="AN106" i="18"/>
  <c r="AN107" i="18"/>
  <c r="AN108" i="18"/>
  <c r="AN109" i="18"/>
  <c r="AN110" i="18"/>
  <c r="AN111" i="18"/>
  <c r="AN112" i="18"/>
  <c r="AN113" i="18"/>
  <c r="AN114" i="18"/>
  <c r="AN5" i="18"/>
  <c r="AP115" i="18"/>
  <c r="Z21" i="18"/>
  <c r="AA21" i="18"/>
  <c r="AA61" i="18"/>
  <c r="AA85" i="18"/>
  <c r="Z6" i="18"/>
  <c r="Z7" i="18"/>
  <c r="Z8" i="18"/>
  <c r="Z9" i="18"/>
  <c r="Z10" i="18"/>
  <c r="Z11" i="18"/>
  <c r="Z12" i="18"/>
  <c r="Z13" i="18"/>
  <c r="Z14" i="18"/>
  <c r="Z15" i="18"/>
  <c r="Z16" i="18"/>
  <c r="Z17" i="18"/>
  <c r="Z18" i="18"/>
  <c r="Z19" i="18"/>
  <c r="Z20" i="18"/>
  <c r="Z22" i="18"/>
  <c r="Z23" i="18"/>
  <c r="Z24" i="18"/>
  <c r="Z25" i="18"/>
  <c r="Z26" i="18"/>
  <c r="Z27" i="18"/>
  <c r="Z28" i="18"/>
  <c r="Z29" i="18"/>
  <c r="Z30" i="18"/>
  <c r="Z31" i="18"/>
  <c r="Z32" i="18"/>
  <c r="Z33" i="18"/>
  <c r="Z34" i="18"/>
  <c r="Z35" i="18"/>
  <c r="Z36" i="18"/>
  <c r="Z37" i="18"/>
  <c r="Z38" i="18"/>
  <c r="Z39" i="18"/>
  <c r="Z40" i="18"/>
  <c r="Z41" i="18"/>
  <c r="Z42" i="18"/>
  <c r="Z43" i="18"/>
  <c r="Z44" i="18"/>
  <c r="Z45" i="18"/>
  <c r="Z46" i="18"/>
  <c r="Z47" i="18"/>
  <c r="Z48" i="18"/>
  <c r="Z49" i="18"/>
  <c r="Z50" i="18"/>
  <c r="Z51" i="18"/>
  <c r="Z52" i="18"/>
  <c r="Z53" i="18"/>
  <c r="Z54" i="18"/>
  <c r="Z55" i="18"/>
  <c r="Z56" i="18"/>
  <c r="Z57" i="18"/>
  <c r="Z58" i="18"/>
  <c r="Z59" i="18"/>
  <c r="Z60" i="18"/>
  <c r="Z61" i="18"/>
  <c r="Z62" i="18"/>
  <c r="Z63" i="18"/>
  <c r="Z64" i="18"/>
  <c r="Z65" i="18"/>
  <c r="Z66" i="18"/>
  <c r="Z67" i="18"/>
  <c r="Z68" i="18"/>
  <c r="Z69" i="18"/>
  <c r="Z70" i="18"/>
  <c r="Z71" i="18"/>
  <c r="Z72" i="18"/>
  <c r="Z73" i="18"/>
  <c r="Z74" i="18"/>
  <c r="Z75" i="18"/>
  <c r="Z76" i="18"/>
  <c r="Z77" i="18"/>
  <c r="Z78" i="18"/>
  <c r="Z79" i="18"/>
  <c r="Z80" i="18"/>
  <c r="Z81" i="18"/>
  <c r="Z82" i="18"/>
  <c r="Z83" i="18"/>
  <c r="Z84" i="18"/>
  <c r="Z85" i="18"/>
  <c r="Z86" i="18"/>
  <c r="Z87" i="18"/>
  <c r="Z88" i="18"/>
  <c r="Z89" i="18"/>
  <c r="Z90" i="18"/>
  <c r="Z91" i="18"/>
  <c r="Z92" i="18"/>
  <c r="Z93" i="18"/>
  <c r="Z94" i="18"/>
  <c r="Z95" i="18"/>
  <c r="Z96" i="18"/>
  <c r="Z97" i="18"/>
  <c r="Z98" i="18"/>
  <c r="Z99" i="18"/>
  <c r="Z100" i="18"/>
  <c r="Z101" i="18"/>
  <c r="Z102" i="18"/>
  <c r="Z103" i="18"/>
  <c r="Z104" i="18"/>
  <c r="Z105" i="18"/>
  <c r="Z106" i="18"/>
  <c r="Z107" i="18"/>
  <c r="Z108" i="18"/>
  <c r="Z109" i="18"/>
  <c r="Z110" i="18"/>
  <c r="Z111" i="18"/>
  <c r="Z112" i="18"/>
  <c r="Z113" i="18"/>
  <c r="Z114" i="18"/>
  <c r="Z5" i="18"/>
  <c r="X11" i="18"/>
  <c r="O11" i="18"/>
  <c r="L11" i="18"/>
  <c r="BB5" i="18"/>
  <c r="J11" i="1"/>
  <c r="H11" i="1"/>
  <c r="I11" i="1"/>
  <c r="G11" i="1"/>
  <c r="J6" i="1"/>
  <c r="J7" i="1"/>
  <c r="C107" i="1"/>
  <c r="G5" i="1"/>
  <c r="BB38" i="18"/>
  <c r="BB86" i="18"/>
  <c r="J9" i="1"/>
  <c r="C120" i="1"/>
  <c r="C117" i="1"/>
  <c r="J10" i="1"/>
  <c r="J8" i="1"/>
  <c r="J5" i="1"/>
  <c r="H5" i="1"/>
  <c r="D5" i="1"/>
  <c r="E95" i="1"/>
  <c r="E45" i="1"/>
  <c r="BB11" i="18"/>
  <c r="AY11" i="18"/>
  <c r="F248" i="17"/>
  <c r="F161" i="17"/>
  <c r="F282" i="19"/>
  <c r="F144" i="19"/>
  <c r="F366" i="23"/>
  <c r="E734" i="23"/>
  <c r="E732" i="23"/>
  <c r="E729" i="23"/>
  <c r="E727" i="23"/>
  <c r="E725" i="23"/>
  <c r="E719" i="23"/>
  <c r="E715" i="23"/>
  <c r="E712" i="23"/>
  <c r="E710" i="23"/>
  <c r="E704" i="23"/>
  <c r="E682" i="23"/>
  <c r="E679" i="23"/>
  <c r="AY39" i="18"/>
  <c r="E663" i="23"/>
  <c r="E661" i="23"/>
  <c r="E642" i="23"/>
  <c r="D736" i="23"/>
  <c r="D738" i="23" s="1"/>
  <c r="I335" i="23"/>
  <c r="F41" i="23"/>
  <c r="I41" i="23"/>
  <c r="I5" i="23"/>
  <c r="F5" i="23"/>
  <c r="I610" i="23"/>
  <c r="F610" i="23"/>
  <c r="F607" i="23"/>
  <c r="F603" i="23"/>
  <c r="I598" i="23"/>
  <c r="F598" i="23"/>
  <c r="I592" i="23"/>
  <c r="F592" i="23"/>
  <c r="F587" i="23"/>
  <c r="F584" i="23"/>
  <c r="F565" i="23"/>
  <c r="I559" i="23"/>
  <c r="F559" i="23"/>
  <c r="I553" i="23"/>
  <c r="F553" i="23"/>
  <c r="I544" i="23"/>
  <c r="F544" i="23"/>
  <c r="I539" i="23"/>
  <c r="F539" i="23"/>
  <c r="F534" i="23"/>
  <c r="F531" i="23"/>
  <c r="F526" i="23"/>
  <c r="I506" i="23"/>
  <c r="F506" i="23"/>
  <c r="F501" i="23"/>
  <c r="F497" i="23"/>
  <c r="F492" i="23"/>
  <c r="F471" i="23"/>
  <c r="F458" i="23"/>
  <c r="F449" i="23"/>
  <c r="F443" i="23"/>
  <c r="F433" i="23"/>
  <c r="F419" i="23"/>
  <c r="F392" i="23"/>
  <c r="F384" i="23"/>
  <c r="F380" i="23"/>
  <c r="F377" i="23"/>
  <c r="F363" i="23"/>
  <c r="F359" i="23"/>
  <c r="F354" i="23"/>
  <c r="I339" i="23"/>
  <c r="F339" i="23"/>
  <c r="F335" i="23"/>
  <c r="F331" i="23"/>
  <c r="F325" i="23"/>
  <c r="F296" i="23"/>
  <c r="F281" i="23"/>
  <c r="F276" i="23"/>
  <c r="F245" i="23"/>
  <c r="F153" i="23"/>
  <c r="F148" i="23"/>
  <c r="F137" i="23"/>
  <c r="F100" i="23"/>
  <c r="F77" i="23"/>
  <c r="F46" i="23"/>
  <c r="F38" i="23"/>
  <c r="F35" i="23"/>
  <c r="F32" i="23"/>
  <c r="F28" i="23"/>
  <c r="F22" i="23"/>
  <c r="F10" i="23"/>
  <c r="A5" i="23"/>
  <c r="A6" i="23"/>
  <c r="A7"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376"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17" i="23"/>
  <c r="A118" i="23"/>
  <c r="A119" i="23"/>
  <c r="A120" i="23"/>
  <c r="A121" i="23"/>
  <c r="A122" i="23"/>
  <c r="A123" i="23"/>
  <c r="A124" i="23"/>
  <c r="A125" i="23"/>
  <c r="A126" i="23"/>
  <c r="A127" i="23"/>
  <c r="A128" i="23"/>
  <c r="A129" i="23"/>
  <c r="A130" i="23"/>
  <c r="A131" i="23"/>
  <c r="A132" i="23"/>
  <c r="A133" i="23"/>
  <c r="A134" i="23"/>
  <c r="A135" i="23"/>
  <c r="A136" i="23"/>
  <c r="A137" i="23"/>
  <c r="A138" i="23"/>
  <c r="A139" i="23"/>
  <c r="A140" i="23"/>
  <c r="A141" i="23"/>
  <c r="A142" i="23"/>
  <c r="A143" i="23"/>
  <c r="A144" i="23"/>
  <c r="A145" i="23"/>
  <c r="A146" i="23"/>
  <c r="A147" i="23"/>
  <c r="A148" i="23"/>
  <c r="A149" i="23"/>
  <c r="A150" i="23"/>
  <c r="A151" i="23"/>
  <c r="A152" i="23"/>
  <c r="A153" i="23"/>
  <c r="A154" i="23"/>
  <c r="A155" i="23"/>
  <c r="A156" i="23"/>
  <c r="A157" i="23"/>
  <c r="A158" i="23"/>
  <c r="A159" i="23"/>
  <c r="A160" i="23"/>
  <c r="A161" i="23"/>
  <c r="A162" i="23"/>
  <c r="A163" i="23"/>
  <c r="A164" i="23"/>
  <c r="A165" i="23"/>
  <c r="A166" i="23"/>
  <c r="A167" i="23"/>
  <c r="A168" i="23"/>
  <c r="A169" i="23"/>
  <c r="A170" i="23"/>
  <c r="A171" i="23"/>
  <c r="A172" i="23"/>
  <c r="A173" i="23"/>
  <c r="A174" i="23"/>
  <c r="A175" i="23"/>
  <c r="A176" i="23"/>
  <c r="A177" i="23"/>
  <c r="A178" i="23"/>
  <c r="A179" i="23"/>
  <c r="A180" i="23"/>
  <c r="A181" i="23"/>
  <c r="A182" i="23"/>
  <c r="A183" i="23"/>
  <c r="A184" i="23"/>
  <c r="A185" i="23"/>
  <c r="A186" i="23"/>
  <c r="A187" i="23"/>
  <c r="A188" i="23"/>
  <c r="A189" i="23"/>
  <c r="A190" i="23"/>
  <c r="A191" i="23"/>
  <c r="A192" i="23"/>
  <c r="A193" i="23"/>
  <c r="A194" i="23"/>
  <c r="A195" i="23"/>
  <c r="A196" i="23"/>
  <c r="A197" i="23"/>
  <c r="A198" i="23"/>
  <c r="A199" i="23"/>
  <c r="A200" i="23"/>
  <c r="A201" i="23"/>
  <c r="A202" i="23"/>
  <c r="A203" i="23"/>
  <c r="A204" i="23"/>
  <c r="A205" i="23"/>
  <c r="A206" i="23"/>
  <c r="A207" i="23"/>
  <c r="A208" i="23"/>
  <c r="A209" i="23"/>
  <c r="A210" i="23"/>
  <c r="A211" i="23"/>
  <c r="A212" i="23"/>
  <c r="A213" i="23"/>
  <c r="A214" i="23"/>
  <c r="A215" i="23"/>
  <c r="A216" i="23"/>
  <c r="A217" i="23"/>
  <c r="A218" i="23"/>
  <c r="A219" i="23"/>
  <c r="A220" i="23"/>
  <c r="A221" i="23"/>
  <c r="A222" i="23"/>
  <c r="A223" i="23"/>
  <c r="A224" i="23"/>
  <c r="A225" i="23"/>
  <c r="A226" i="23"/>
  <c r="A227" i="23"/>
  <c r="A228" i="23"/>
  <c r="A229" i="23"/>
  <c r="A230" i="23"/>
  <c r="A231" i="23"/>
  <c r="A232" i="23"/>
  <c r="A233" i="23"/>
  <c r="A234" i="23"/>
  <c r="A235" i="23"/>
  <c r="A236" i="23"/>
  <c r="A237" i="23"/>
  <c r="A238" i="23"/>
  <c r="A239" i="23"/>
  <c r="A240" i="23"/>
  <c r="A241" i="23"/>
  <c r="A242" i="23"/>
  <c r="A243" i="23"/>
  <c r="A245" i="23"/>
  <c r="A246" i="23"/>
  <c r="A247" i="23"/>
  <c r="A248" i="23"/>
  <c r="A249" i="23"/>
  <c r="A250" i="23"/>
  <c r="A251" i="23"/>
  <c r="A252" i="23"/>
  <c r="A253" i="23"/>
  <c r="A254" i="23"/>
  <c r="A255" i="23"/>
  <c r="A256" i="23"/>
  <c r="A257" i="23"/>
  <c r="A258" i="23"/>
  <c r="A259" i="23"/>
  <c r="A260" i="23"/>
  <c r="A261" i="23"/>
  <c r="A262" i="23"/>
  <c r="A263" i="23"/>
  <c r="A264" i="23"/>
  <c r="A265" i="23"/>
  <c r="A266" i="23"/>
  <c r="A267" i="23"/>
  <c r="A268" i="23"/>
  <c r="A269" i="23"/>
  <c r="A270" i="23"/>
  <c r="A271" i="23"/>
  <c r="A272" i="23"/>
  <c r="A273" i="23"/>
  <c r="A274" i="23"/>
  <c r="A275" i="23"/>
  <c r="A276" i="23"/>
  <c r="A277" i="23"/>
  <c r="A278" i="23"/>
  <c r="A279" i="23"/>
  <c r="A281" i="23"/>
  <c r="A282" i="23"/>
  <c r="A283" i="23"/>
  <c r="A284" i="23"/>
  <c r="A285" i="23"/>
  <c r="A286" i="23"/>
  <c r="A287" i="23"/>
  <c r="A288" i="23"/>
  <c r="A289" i="23"/>
  <c r="A290" i="23"/>
  <c r="A291" i="23"/>
  <c r="A292" i="23"/>
  <c r="A293" i="23"/>
  <c r="A294" i="23"/>
  <c r="A295" i="23"/>
  <c r="A296" i="23"/>
  <c r="A297" i="23"/>
  <c r="A298" i="23"/>
  <c r="A299" i="23"/>
  <c r="A300" i="23"/>
  <c r="A301" i="23"/>
  <c r="A302" i="23"/>
  <c r="A303" i="23"/>
  <c r="A304" i="23"/>
  <c r="A305" i="23"/>
  <c r="A306" i="23"/>
  <c r="A307" i="23"/>
  <c r="A308" i="23"/>
  <c r="A309" i="23"/>
  <c r="A310" i="23"/>
  <c r="A311" i="23"/>
  <c r="A312" i="23"/>
  <c r="A313" i="23"/>
  <c r="A314" i="23"/>
  <c r="A315" i="23"/>
  <c r="A316" i="23"/>
  <c r="A317" i="23"/>
  <c r="A318" i="23"/>
  <c r="A319" i="23"/>
  <c r="A320" i="23"/>
  <c r="A321" i="23"/>
  <c r="A322" i="23"/>
  <c r="A323" i="23"/>
  <c r="A324" i="23"/>
  <c r="A325" i="23"/>
  <c r="A326" i="23"/>
  <c r="A327" i="23"/>
  <c r="A328" i="23"/>
  <c r="A329" i="23"/>
  <c r="A330" i="23"/>
  <c r="A331" i="23"/>
  <c r="A332" i="23"/>
  <c r="A333" i="23"/>
  <c r="A334" i="23"/>
  <c r="A335" i="23"/>
  <c r="A336" i="23"/>
  <c r="A337" i="23"/>
  <c r="A338" i="23"/>
  <c r="A339" i="23"/>
  <c r="A340" i="23"/>
  <c r="A341" i="23"/>
  <c r="A342" i="23"/>
  <c r="A343" i="23"/>
  <c r="A344" i="23"/>
  <c r="A345" i="23"/>
  <c r="A346" i="23"/>
  <c r="A347" i="23"/>
  <c r="A348" i="23"/>
  <c r="A349" i="23"/>
  <c r="A350" i="23"/>
  <c r="A351" i="23"/>
  <c r="A352" i="23"/>
  <c r="A353" i="23"/>
  <c r="A354" i="23"/>
  <c r="A355" i="23"/>
  <c r="A356" i="23"/>
  <c r="A357" i="23"/>
  <c r="A358" i="23"/>
  <c r="A359" i="23"/>
  <c r="A360" i="23"/>
  <c r="A361" i="23"/>
  <c r="A362" i="23"/>
  <c r="A363" i="23"/>
  <c r="A364" i="23"/>
  <c r="A365" i="23"/>
  <c r="A366" i="23"/>
  <c r="A367" i="23"/>
  <c r="A368" i="23"/>
  <c r="A369" i="23"/>
  <c r="A370" i="23"/>
  <c r="A371" i="23"/>
  <c r="A372" i="23"/>
  <c r="A373" i="23"/>
  <c r="A374" i="23"/>
  <c r="A375" i="23"/>
  <c r="A377" i="23"/>
  <c r="A378" i="23"/>
  <c r="A379" i="23"/>
  <c r="A380" i="23"/>
  <c r="A381" i="23"/>
  <c r="A382" i="23"/>
  <c r="A383" i="23"/>
  <c r="A384" i="23"/>
  <c r="A385" i="23"/>
  <c r="A386" i="23"/>
  <c r="A387" i="23"/>
  <c r="A388" i="23"/>
  <c r="A389" i="23"/>
  <c r="A390" i="23"/>
  <c r="A391" i="23"/>
  <c r="A392" i="23"/>
  <c r="A393" i="23"/>
  <c r="A394" i="23"/>
  <c r="A395" i="23"/>
  <c r="A396" i="23"/>
  <c r="A397" i="23"/>
  <c r="A398" i="23"/>
  <c r="A399" i="23"/>
  <c r="A400" i="23"/>
  <c r="A401" i="23"/>
  <c r="A402" i="23"/>
  <c r="A403" i="23"/>
  <c r="A404" i="23"/>
  <c r="A405" i="23"/>
  <c r="A406" i="23"/>
  <c r="A407" i="23"/>
  <c r="A408" i="23"/>
  <c r="A409" i="23"/>
  <c r="A410" i="23"/>
  <c r="A411" i="23"/>
  <c r="A412" i="23"/>
  <c r="A413" i="23"/>
  <c r="A414" i="23"/>
  <c r="A415" i="23"/>
  <c r="A416" i="23"/>
  <c r="A417" i="23"/>
  <c r="A418" i="23"/>
  <c r="A419" i="23"/>
  <c r="A420" i="23"/>
  <c r="A421" i="23"/>
  <c r="A422" i="23"/>
  <c r="A423" i="23"/>
  <c r="A424" i="23"/>
  <c r="A425" i="23"/>
  <c r="A426" i="23"/>
  <c r="A427" i="23"/>
  <c r="A428" i="23"/>
  <c r="A429" i="23"/>
  <c r="A430" i="23"/>
  <c r="A431" i="23"/>
  <c r="A432" i="23"/>
  <c r="A433" i="23"/>
  <c r="A434" i="23"/>
  <c r="A435" i="23"/>
  <c r="A436" i="23"/>
  <c r="A437" i="23"/>
  <c r="A438" i="23"/>
  <c r="A439" i="23"/>
  <c r="A440" i="23"/>
  <c r="A441" i="23"/>
  <c r="A442" i="23"/>
  <c r="A443" i="23"/>
  <c r="A444" i="23"/>
  <c r="A445" i="23"/>
  <c r="A446" i="23"/>
  <c r="A447" i="23"/>
  <c r="A448" i="23"/>
  <c r="A449" i="23"/>
  <c r="A450" i="23"/>
  <c r="A451" i="23"/>
  <c r="A452" i="23"/>
  <c r="A453" i="23"/>
  <c r="A454" i="23"/>
  <c r="A455" i="23"/>
  <c r="A456" i="23"/>
  <c r="A457" i="23"/>
  <c r="A458" i="23"/>
  <c r="A459" i="23"/>
  <c r="A460" i="23"/>
  <c r="A461" i="23"/>
  <c r="A462" i="23"/>
  <c r="A463" i="23"/>
  <c r="A464" i="23"/>
  <c r="A465" i="23"/>
  <c r="A466" i="23"/>
  <c r="A467" i="23"/>
  <c r="A468" i="23"/>
  <c r="A469" i="23"/>
  <c r="A470" i="23"/>
  <c r="A471" i="23"/>
  <c r="A472" i="23"/>
  <c r="A473" i="23"/>
  <c r="A474" i="23"/>
  <c r="A475" i="23"/>
  <c r="A476" i="23"/>
  <c r="A477" i="23"/>
  <c r="A478" i="23"/>
  <c r="A479" i="23"/>
  <c r="A480" i="23"/>
  <c r="A481" i="23"/>
  <c r="A482" i="23"/>
  <c r="A483" i="23"/>
  <c r="A484" i="23"/>
  <c r="A485" i="23"/>
  <c r="A486" i="23"/>
  <c r="A487" i="23"/>
  <c r="A488" i="23"/>
  <c r="A489" i="23"/>
  <c r="A490" i="23"/>
  <c r="A491" i="23"/>
  <c r="A492" i="23"/>
  <c r="A493" i="23"/>
  <c r="A494" i="23"/>
  <c r="A495" i="23"/>
  <c r="A496" i="23"/>
  <c r="A497" i="23"/>
  <c r="A498" i="23"/>
  <c r="A499" i="23"/>
  <c r="A500" i="23"/>
  <c r="A501" i="23"/>
  <c r="A502" i="23"/>
  <c r="A503" i="23"/>
  <c r="A504" i="23"/>
  <c r="A505" i="23"/>
  <c r="A506" i="23"/>
  <c r="A507" i="23"/>
  <c r="A508" i="23"/>
  <c r="A509" i="23"/>
  <c r="A510" i="23"/>
  <c r="A511" i="23"/>
  <c r="A512" i="23"/>
  <c r="A513" i="23"/>
  <c r="A514" i="23"/>
  <c r="A515" i="23"/>
  <c r="A516" i="23"/>
  <c r="A517" i="23"/>
  <c r="A518" i="23"/>
  <c r="A519" i="23"/>
  <c r="A520" i="23"/>
  <c r="A521" i="23"/>
  <c r="A522" i="23"/>
  <c r="A523" i="23"/>
  <c r="A524" i="23"/>
  <c r="A525" i="23"/>
  <c r="A526" i="23"/>
  <c r="A527" i="23"/>
  <c r="A528" i="23"/>
  <c r="A529" i="23"/>
  <c r="A530" i="23"/>
  <c r="A531" i="23"/>
  <c r="A532" i="23"/>
  <c r="A533" i="23"/>
  <c r="A534" i="23"/>
  <c r="A535" i="23"/>
  <c r="A536" i="23"/>
  <c r="A537" i="23"/>
  <c r="A538" i="23"/>
  <c r="A539" i="23"/>
  <c r="A540" i="23"/>
  <c r="A541" i="23"/>
  <c r="A542" i="23"/>
  <c r="A543" i="23"/>
  <c r="A544" i="23"/>
  <c r="A545" i="23"/>
  <c r="A546" i="23"/>
  <c r="A547" i="23"/>
  <c r="A548" i="23"/>
  <c r="A549" i="23"/>
  <c r="A550" i="23"/>
  <c r="A551" i="23"/>
  <c r="A552" i="23"/>
  <c r="A553" i="23"/>
  <c r="A554" i="23"/>
  <c r="A555" i="23"/>
  <c r="A556" i="23"/>
  <c r="A557" i="23"/>
  <c r="A558" i="23"/>
  <c r="A559" i="23"/>
  <c r="A560" i="23"/>
  <c r="A561" i="23"/>
  <c r="A562" i="23"/>
  <c r="A563" i="23"/>
  <c r="A564" i="23"/>
  <c r="A565" i="23"/>
  <c r="A566" i="23"/>
  <c r="A567" i="23"/>
  <c r="A568" i="23"/>
  <c r="A569" i="23"/>
  <c r="A570" i="23"/>
  <c r="A571" i="23"/>
  <c r="A572" i="23"/>
  <c r="A573" i="23"/>
  <c r="A574" i="23"/>
  <c r="A575" i="23"/>
  <c r="A576" i="23"/>
  <c r="A577" i="23"/>
  <c r="A578" i="23"/>
  <c r="A579" i="23"/>
  <c r="A580" i="23"/>
  <c r="A581" i="23"/>
  <c r="A582" i="23"/>
  <c r="A583" i="23"/>
  <c r="A584" i="23"/>
  <c r="A585" i="23"/>
  <c r="A586" i="23"/>
  <c r="A587" i="23"/>
  <c r="A588" i="23"/>
  <c r="A589" i="23"/>
  <c r="A590" i="23"/>
  <c r="A591" i="23"/>
  <c r="A592" i="23"/>
  <c r="A593" i="23"/>
  <c r="A594" i="23"/>
  <c r="A595" i="23"/>
  <c r="A596" i="23"/>
  <c r="A597" i="23"/>
  <c r="A598" i="23"/>
  <c r="A599" i="23"/>
  <c r="A600" i="23"/>
  <c r="A601" i="23"/>
  <c r="A602" i="23"/>
  <c r="A603" i="23"/>
  <c r="A604" i="23"/>
  <c r="A605" i="23"/>
  <c r="A606" i="23"/>
  <c r="A607" i="23"/>
  <c r="A608" i="23"/>
  <c r="A609" i="23"/>
  <c r="A610" i="23"/>
  <c r="A611" i="23"/>
  <c r="A612" i="23"/>
  <c r="A613" i="23"/>
  <c r="A614" i="23"/>
  <c r="A280" i="23"/>
  <c r="A244" i="23"/>
  <c r="A615" i="23"/>
  <c r="A4" i="23"/>
  <c r="AX115" i="18" l="1"/>
  <c r="AY21" i="18"/>
  <c r="AY6" i="18"/>
  <c r="AY7" i="18"/>
  <c r="AY8" i="18"/>
  <c r="AY9" i="18"/>
  <c r="AY10" i="18"/>
  <c r="AY12" i="18"/>
  <c r="AY13" i="18"/>
  <c r="AY14" i="18"/>
  <c r="AY15" i="18"/>
  <c r="AY16" i="18"/>
  <c r="AY17" i="18"/>
  <c r="AY18" i="18"/>
  <c r="AY19" i="18"/>
  <c r="AY20" i="18"/>
  <c r="AY22" i="18"/>
  <c r="AY23" i="18"/>
  <c r="AY24" i="18"/>
  <c r="AY25" i="18"/>
  <c r="AY26" i="18"/>
  <c r="AY27" i="18"/>
  <c r="AY28" i="18"/>
  <c r="AY29" i="18"/>
  <c r="AY30" i="18"/>
  <c r="AY31" i="18"/>
  <c r="AY32" i="18"/>
  <c r="AY33" i="18"/>
  <c r="AY34" i="18"/>
  <c r="AY35" i="18"/>
  <c r="AY36" i="18"/>
  <c r="AY37" i="18"/>
  <c r="AY38" i="18"/>
  <c r="AY40" i="18"/>
  <c r="AY41" i="18"/>
  <c r="AY42" i="18"/>
  <c r="AY43" i="18"/>
  <c r="AY44" i="18"/>
  <c r="AY45" i="18"/>
  <c r="AY46" i="18"/>
  <c r="AY47" i="18"/>
  <c r="AY48" i="18"/>
  <c r="AY49" i="18"/>
  <c r="AY50" i="18"/>
  <c r="AY51" i="18"/>
  <c r="AY52" i="18"/>
  <c r="AY53" i="18"/>
  <c r="AY54" i="18"/>
  <c r="AY55" i="18"/>
  <c r="AY56" i="18"/>
  <c r="AY57" i="18"/>
  <c r="AY58" i="18"/>
  <c r="AY59" i="18"/>
  <c r="AY60" i="18"/>
  <c r="AY61" i="18"/>
  <c r="AY62" i="18"/>
  <c r="AY63" i="18"/>
  <c r="AY64" i="18"/>
  <c r="AY65" i="18"/>
  <c r="AY66" i="18"/>
  <c r="AY67" i="18"/>
  <c r="AY68" i="18"/>
  <c r="AY69" i="18"/>
  <c r="AY70" i="18"/>
  <c r="AY71" i="18"/>
  <c r="AY72" i="18"/>
  <c r="AY73" i="18"/>
  <c r="AY74" i="18"/>
  <c r="AY75" i="18"/>
  <c r="AY76" i="18"/>
  <c r="AY77" i="18"/>
  <c r="AY78" i="18"/>
  <c r="AY79" i="18"/>
  <c r="AY80" i="18"/>
  <c r="AY81" i="18"/>
  <c r="AY82" i="18"/>
  <c r="AY83" i="18"/>
  <c r="AY84" i="18"/>
  <c r="AY85" i="18"/>
  <c r="AY86" i="18"/>
  <c r="AY87" i="18"/>
  <c r="AY88" i="18"/>
  <c r="AY89" i="18"/>
  <c r="AY90" i="18"/>
  <c r="AY91" i="18"/>
  <c r="AY92" i="18"/>
  <c r="AY93" i="18"/>
  <c r="AY94" i="18"/>
  <c r="AY95" i="18"/>
  <c r="AY96" i="18"/>
  <c r="AY97" i="18"/>
  <c r="AY98" i="18"/>
  <c r="AY99" i="18"/>
  <c r="AY100" i="18"/>
  <c r="AY101" i="18"/>
  <c r="AY102" i="18"/>
  <c r="AY103" i="18"/>
  <c r="AY104" i="18"/>
  <c r="AY105" i="18"/>
  <c r="AY106" i="18"/>
  <c r="AY107" i="18"/>
  <c r="AY108" i="18"/>
  <c r="AY109" i="18"/>
  <c r="AY110" i="18"/>
  <c r="AY111" i="18"/>
  <c r="AY112" i="18"/>
  <c r="AY113" i="18"/>
  <c r="AY114" i="18"/>
  <c r="AY5" i="18"/>
  <c r="BC21" i="18"/>
  <c r="BB21" i="18"/>
  <c r="BB6" i="18"/>
  <c r="BC6" i="18" s="1"/>
  <c r="BB7" i="18"/>
  <c r="BC7" i="18" s="1"/>
  <c r="BB8" i="18"/>
  <c r="BC8" i="18" s="1"/>
  <c r="BC9" i="18"/>
  <c r="BB10" i="18"/>
  <c r="BC10" i="18" s="1"/>
  <c r="BC11" i="18"/>
  <c r="BB12" i="18"/>
  <c r="BC12" i="18" s="1"/>
  <c r="BB13" i="18"/>
  <c r="BC13" i="18" s="1"/>
  <c r="BB14" i="18"/>
  <c r="BC14" i="18" s="1"/>
  <c r="BB15" i="18"/>
  <c r="BC15" i="18" s="1"/>
  <c r="BC16" i="18"/>
  <c r="BC17" i="18"/>
  <c r="BC18" i="18"/>
  <c r="BC19" i="18"/>
  <c r="BB20" i="18"/>
  <c r="BC20" i="18" s="1"/>
  <c r="BB22" i="18"/>
  <c r="BC22" i="18" s="1"/>
  <c r="BB23" i="18"/>
  <c r="BC23" i="18" s="1"/>
  <c r="BB24" i="18"/>
  <c r="BC24" i="18" s="1"/>
  <c r="BB25" i="18"/>
  <c r="BC25" i="18" s="1"/>
  <c r="BB26" i="18"/>
  <c r="BC26" i="18" s="1"/>
  <c r="BC27" i="18"/>
  <c r="BB28" i="18"/>
  <c r="BC28" i="18" s="1"/>
  <c r="BC29" i="18"/>
  <c r="BC30" i="18"/>
  <c r="BC31" i="18"/>
  <c r="BB32" i="18"/>
  <c r="BC32" i="18" s="1"/>
  <c r="BC33" i="18"/>
  <c r="BB34" i="18"/>
  <c r="BC34" i="18" s="1"/>
  <c r="BC35" i="18"/>
  <c r="BC36" i="18"/>
  <c r="BC37" i="18"/>
  <c r="BC38" i="18"/>
  <c r="BB39" i="18"/>
  <c r="BC40" i="18"/>
  <c r="BB41" i="18"/>
  <c r="BC41" i="18" s="1"/>
  <c r="BB42" i="18"/>
  <c r="BC42" i="18" s="1"/>
  <c r="BB43" i="18"/>
  <c r="BC43" i="18" s="1"/>
  <c r="BB44" i="18"/>
  <c r="BC44" i="18" s="1"/>
  <c r="BB45" i="18"/>
  <c r="BC45" i="18" s="1"/>
  <c r="BB46" i="18"/>
  <c r="BC46" i="18" s="1"/>
  <c r="BB47" i="18"/>
  <c r="BC47" i="18" s="1"/>
  <c r="BB48" i="18"/>
  <c r="BC48" i="18" s="1"/>
  <c r="BB49" i="18"/>
  <c r="BC49" i="18" s="1"/>
  <c r="BB50" i="18"/>
  <c r="BC50" i="18" s="1"/>
  <c r="BB51" i="18"/>
  <c r="BC51" i="18" s="1"/>
  <c r="BB52" i="18"/>
  <c r="BC52" i="18" s="1"/>
  <c r="BB53" i="18"/>
  <c r="BC53" i="18" s="1"/>
  <c r="BB54" i="18"/>
  <c r="BC54" i="18" s="1"/>
  <c r="BB55" i="18"/>
  <c r="BC55" i="18" s="1"/>
  <c r="BC56" i="18"/>
  <c r="BB57" i="18"/>
  <c r="BC57" i="18" s="1"/>
  <c r="BB58" i="18"/>
  <c r="BC58" i="18" s="1"/>
  <c r="BB59" i="18"/>
  <c r="BC59" i="18" s="1"/>
  <c r="BB60" i="18"/>
  <c r="BC60" i="18" s="1"/>
  <c r="BB61" i="18"/>
  <c r="BC61" i="18" s="1"/>
  <c r="BB62" i="18"/>
  <c r="BB63" i="18"/>
  <c r="BC63" i="18" s="1"/>
  <c r="BB64" i="18"/>
  <c r="BC64" i="18" s="1"/>
  <c r="BB65" i="18"/>
  <c r="BC65" i="18" s="1"/>
  <c r="BB66" i="18"/>
  <c r="BC66" i="18" s="1"/>
  <c r="BB67" i="18"/>
  <c r="BC67" i="18" s="1"/>
  <c r="BB68" i="18"/>
  <c r="BC68" i="18" s="1"/>
  <c r="BB69" i="18"/>
  <c r="BC69" i="18" s="1"/>
  <c r="BB70" i="18"/>
  <c r="BC70" i="18" s="1"/>
  <c r="BB71" i="18"/>
  <c r="BC71" i="18" s="1"/>
  <c r="BB72" i="18"/>
  <c r="BC72" i="18" s="1"/>
  <c r="BB73" i="18"/>
  <c r="BC73" i="18" s="1"/>
  <c r="BB74" i="18"/>
  <c r="BC74" i="18" s="1"/>
  <c r="BB75" i="18"/>
  <c r="BC75" i="18" s="1"/>
  <c r="BB76" i="18"/>
  <c r="BC76" i="18" s="1"/>
  <c r="BB77" i="18"/>
  <c r="BC77" i="18" s="1"/>
  <c r="BB78" i="18"/>
  <c r="BC78" i="18" s="1"/>
  <c r="BB79" i="18"/>
  <c r="BC79" i="18" s="1"/>
  <c r="BB80" i="18"/>
  <c r="BC80" i="18" s="1"/>
  <c r="BB81" i="18"/>
  <c r="BC81" i="18" s="1"/>
  <c r="BB82" i="18"/>
  <c r="BC82" i="18" s="1"/>
  <c r="BB83" i="18"/>
  <c r="BC83" i="18" s="1"/>
  <c r="BB84" i="18"/>
  <c r="BC84" i="18" s="1"/>
  <c r="BB85" i="18"/>
  <c r="BC85" i="18" s="1"/>
  <c r="BC86" i="18"/>
  <c r="BB87" i="18"/>
  <c r="BC87" i="18" s="1"/>
  <c r="BB88" i="18"/>
  <c r="BC88" i="18" s="1"/>
  <c r="BB89" i="18"/>
  <c r="BC89" i="18" s="1"/>
  <c r="BB90" i="18"/>
  <c r="BC90" i="18" s="1"/>
  <c r="BB91" i="18"/>
  <c r="BC91" i="18" s="1"/>
  <c r="BC92" i="18"/>
  <c r="BB93" i="18"/>
  <c r="BC93" i="18" s="1"/>
  <c r="BB94" i="18"/>
  <c r="BC94" i="18" s="1"/>
  <c r="BB95" i="18"/>
  <c r="BC95" i="18" s="1"/>
  <c r="BB96" i="18"/>
  <c r="BC96" i="18" s="1"/>
  <c r="BB97" i="18"/>
  <c r="BB98" i="18"/>
  <c r="BC98" i="18" s="1"/>
  <c r="BB99" i="18"/>
  <c r="BC99" i="18" s="1"/>
  <c r="BB100" i="18"/>
  <c r="BC100" i="18" s="1"/>
  <c r="BB101" i="18"/>
  <c r="BC101" i="18" s="1"/>
  <c r="BB102" i="18"/>
  <c r="BC102" i="18" s="1"/>
  <c r="BC103" i="18"/>
  <c r="BB104" i="18"/>
  <c r="BC104" i="18" s="1"/>
  <c r="BB105" i="18"/>
  <c r="BC105" i="18" s="1"/>
  <c r="BB106" i="18"/>
  <c r="BB107" i="18"/>
  <c r="BC107" i="18" s="1"/>
  <c r="BB108" i="18"/>
  <c r="BB109" i="18"/>
  <c r="BC109" i="18" s="1"/>
  <c r="BB110" i="18"/>
  <c r="BC110" i="18" s="1"/>
  <c r="BB111" i="18"/>
  <c r="BC111" i="18" s="1"/>
  <c r="BB112" i="18"/>
  <c r="BC112" i="18" s="1"/>
  <c r="BB113" i="18"/>
  <c r="BC113" i="18" s="1"/>
  <c r="BB114" i="18"/>
  <c r="BC114" i="18" s="1"/>
  <c r="BC5" i="18"/>
  <c r="M149" i="25"/>
  <c r="M137" i="25"/>
  <c r="M116" i="25"/>
  <c r="M104" i="25"/>
  <c r="M79" i="25"/>
  <c r="M54" i="25"/>
  <c r="M53" i="25" s="1"/>
  <c r="M46" i="25"/>
  <c r="M42" i="25"/>
  <c r="M27" i="25"/>
  <c r="M19" i="25"/>
  <c r="M6" i="25"/>
  <c r="M5" i="25" s="1"/>
  <c r="T149" i="25"/>
  <c r="T138" i="25"/>
  <c r="T131" i="25"/>
  <c r="T116" i="25"/>
  <c r="T104" i="25"/>
  <c r="T79" i="25"/>
  <c r="T54" i="25"/>
  <c r="T46" i="25"/>
  <c r="T42" i="25"/>
  <c r="T27" i="25"/>
  <c r="T24" i="25"/>
  <c r="T19" i="25"/>
  <c r="T14" i="25"/>
  <c r="T6" i="25"/>
  <c r="BC108" i="18" l="1"/>
  <c r="BC97" i="18"/>
  <c r="BC39" i="18"/>
  <c r="BC106" i="18"/>
  <c r="BC62" i="18"/>
  <c r="M155" i="25"/>
  <c r="N155" i="25" s="1"/>
  <c r="M146" i="25"/>
  <c r="BB115" i="18"/>
  <c r="T5" i="25"/>
  <c r="T137" i="25"/>
  <c r="T146" i="25"/>
  <c r="T53" i="25"/>
  <c r="T155" i="25" l="1"/>
  <c r="U155" i="25" s="1"/>
  <c r="AV6" i="18"/>
  <c r="AW6" i="18" s="1"/>
  <c r="AU6" i="18"/>
  <c r="AQ6" i="18"/>
  <c r="AR6" i="18"/>
  <c r="AV5" i="18"/>
  <c r="AW5" i="18" s="1"/>
  <c r="AR5" i="18"/>
  <c r="AT115" i="18"/>
  <c r="E430" i="19"/>
  <c r="F24" i="19"/>
  <c r="AU7" i="18"/>
  <c r="AU8" i="18"/>
  <c r="AU9" i="18"/>
  <c r="AU10" i="18"/>
  <c r="AU11" i="18"/>
  <c r="AU12" i="18"/>
  <c r="AU13" i="18"/>
  <c r="AU14" i="18"/>
  <c r="AU15" i="18"/>
  <c r="AU16" i="18"/>
  <c r="AU17" i="18"/>
  <c r="AU18" i="18"/>
  <c r="AU19" i="18"/>
  <c r="AU20" i="18"/>
  <c r="AU22" i="18"/>
  <c r="AU23" i="18"/>
  <c r="AU24" i="18"/>
  <c r="AU25" i="18"/>
  <c r="AU26" i="18"/>
  <c r="AU27" i="18"/>
  <c r="AU28" i="18"/>
  <c r="AU29" i="18"/>
  <c r="AU30" i="18"/>
  <c r="AU31" i="18"/>
  <c r="AU32" i="18"/>
  <c r="AU33" i="18"/>
  <c r="AU34" i="18"/>
  <c r="AU35" i="18"/>
  <c r="AU36" i="18"/>
  <c r="AU37" i="18"/>
  <c r="AU38" i="18"/>
  <c r="AU39" i="18"/>
  <c r="AU40" i="18"/>
  <c r="AU41" i="18"/>
  <c r="AU42" i="18"/>
  <c r="AU43" i="18"/>
  <c r="AU44" i="18"/>
  <c r="AU45" i="18"/>
  <c r="AU46" i="18"/>
  <c r="AU47" i="18"/>
  <c r="AU48" i="18"/>
  <c r="AU49" i="18"/>
  <c r="AU50" i="18"/>
  <c r="AU51" i="18"/>
  <c r="AU52" i="18"/>
  <c r="AU53" i="18"/>
  <c r="AU54" i="18"/>
  <c r="AU55" i="18"/>
  <c r="AU56" i="18"/>
  <c r="AU57" i="18"/>
  <c r="AU58" i="18"/>
  <c r="AU59" i="18"/>
  <c r="AU60" i="18"/>
  <c r="AU61" i="18"/>
  <c r="AU62" i="18"/>
  <c r="AU63" i="18"/>
  <c r="AU64" i="18"/>
  <c r="AU65" i="18"/>
  <c r="AU66" i="18"/>
  <c r="AU67" i="18"/>
  <c r="AU68" i="18"/>
  <c r="AU69" i="18"/>
  <c r="AU70" i="18"/>
  <c r="AU71" i="18"/>
  <c r="AU72" i="18"/>
  <c r="AU73" i="18"/>
  <c r="AU74" i="18"/>
  <c r="AU75" i="18"/>
  <c r="AU76" i="18"/>
  <c r="AU77" i="18"/>
  <c r="AU78" i="18"/>
  <c r="AU79" i="18"/>
  <c r="AU80" i="18"/>
  <c r="AU81" i="18"/>
  <c r="AU82" i="18"/>
  <c r="AU83" i="18"/>
  <c r="AU84" i="18"/>
  <c r="AU85" i="18"/>
  <c r="AU86" i="18"/>
  <c r="AU87" i="18"/>
  <c r="AU88" i="18"/>
  <c r="AU89" i="18"/>
  <c r="AU90" i="18"/>
  <c r="AU91" i="18"/>
  <c r="AU92" i="18"/>
  <c r="AU93" i="18"/>
  <c r="AU94" i="18"/>
  <c r="AU95" i="18"/>
  <c r="AU96" i="18"/>
  <c r="AU97" i="18"/>
  <c r="AU98" i="18"/>
  <c r="AU99" i="18"/>
  <c r="AU100" i="18"/>
  <c r="AU101" i="18"/>
  <c r="AU102" i="18"/>
  <c r="AU103" i="18"/>
  <c r="AU104" i="18"/>
  <c r="AU105" i="18"/>
  <c r="AU106" i="18"/>
  <c r="AU107" i="18"/>
  <c r="AU108" i="18"/>
  <c r="AU109" i="18"/>
  <c r="AU110" i="18"/>
  <c r="AU111" i="18"/>
  <c r="AU112" i="18"/>
  <c r="AU113" i="18"/>
  <c r="AU114" i="18"/>
  <c r="AU5" i="18"/>
  <c r="AV7" i="18"/>
  <c r="AW7" i="18" s="1"/>
  <c r="AV8" i="18"/>
  <c r="AW8" i="18" s="1"/>
  <c r="AV9" i="18"/>
  <c r="AW9" i="18" s="1"/>
  <c r="AV10" i="18"/>
  <c r="AW10" i="18" s="1"/>
  <c r="AV11" i="18"/>
  <c r="AW11" i="18" s="1"/>
  <c r="AV12" i="18"/>
  <c r="AW12" i="18" s="1"/>
  <c r="AV13" i="18"/>
  <c r="AW13" i="18" s="1"/>
  <c r="AV14" i="18"/>
  <c r="AW14" i="18" s="1"/>
  <c r="AV15" i="18"/>
  <c r="AW15" i="18" s="1"/>
  <c r="AV16" i="18"/>
  <c r="AW16" i="18" s="1"/>
  <c r="AV17" i="18"/>
  <c r="AW17" i="18" s="1"/>
  <c r="AV18" i="18"/>
  <c r="AW18" i="18" s="1"/>
  <c r="AV19" i="18"/>
  <c r="AW19" i="18" s="1"/>
  <c r="AV20" i="18"/>
  <c r="AW20" i="18" s="1"/>
  <c r="AV22" i="18"/>
  <c r="AW22" i="18" s="1"/>
  <c r="AV23" i="18"/>
  <c r="AW23" i="18" s="1"/>
  <c r="AV24" i="18"/>
  <c r="AW24" i="18" s="1"/>
  <c r="AV25" i="18"/>
  <c r="AW25" i="18" s="1"/>
  <c r="AV26" i="18"/>
  <c r="AW26" i="18" s="1"/>
  <c r="AV27" i="18"/>
  <c r="AW27" i="18" s="1"/>
  <c r="AV28" i="18"/>
  <c r="AW28" i="18" s="1"/>
  <c r="AV29" i="18"/>
  <c r="AW29" i="18" s="1"/>
  <c r="AV30" i="18"/>
  <c r="AW30" i="18" s="1"/>
  <c r="AV31" i="18"/>
  <c r="AW31" i="18" s="1"/>
  <c r="AV32" i="18"/>
  <c r="AW32" i="18" s="1"/>
  <c r="AV33" i="18"/>
  <c r="AW33" i="18" s="1"/>
  <c r="AV34" i="18"/>
  <c r="AW34" i="18" s="1"/>
  <c r="AV35" i="18"/>
  <c r="AW35" i="18" s="1"/>
  <c r="AV36" i="18"/>
  <c r="AW36" i="18" s="1"/>
  <c r="AV37" i="18"/>
  <c r="AW37" i="18" s="1"/>
  <c r="AV38" i="18"/>
  <c r="AW38" i="18" s="1"/>
  <c r="AV39" i="18"/>
  <c r="AW39" i="18" s="1"/>
  <c r="AV40" i="18"/>
  <c r="AW40" i="18" s="1"/>
  <c r="AV41" i="18"/>
  <c r="AW41" i="18" s="1"/>
  <c r="AV42" i="18"/>
  <c r="AW42" i="18" s="1"/>
  <c r="AV43" i="18"/>
  <c r="AW43" i="18" s="1"/>
  <c r="AV44" i="18"/>
  <c r="AW44" i="18" s="1"/>
  <c r="AV45" i="18"/>
  <c r="AW45" i="18" s="1"/>
  <c r="AV46" i="18"/>
  <c r="AW46" i="18" s="1"/>
  <c r="AV47" i="18"/>
  <c r="AW47" i="18" s="1"/>
  <c r="AV48" i="18"/>
  <c r="AW48" i="18" s="1"/>
  <c r="AV49" i="18"/>
  <c r="AW49" i="18" s="1"/>
  <c r="AV50" i="18"/>
  <c r="AW50" i="18" s="1"/>
  <c r="AV51" i="18"/>
  <c r="AW51" i="18" s="1"/>
  <c r="AV52" i="18"/>
  <c r="AW52" i="18" s="1"/>
  <c r="AV53" i="18"/>
  <c r="AW53" i="18" s="1"/>
  <c r="AV54" i="18"/>
  <c r="AW54" i="18" s="1"/>
  <c r="AV55" i="18"/>
  <c r="AW55" i="18" s="1"/>
  <c r="AV56" i="18"/>
  <c r="AW56" i="18" s="1"/>
  <c r="AV57" i="18"/>
  <c r="AW57" i="18" s="1"/>
  <c r="AV58" i="18"/>
  <c r="AW58" i="18" s="1"/>
  <c r="AV59" i="18"/>
  <c r="AW59" i="18" s="1"/>
  <c r="AV60" i="18"/>
  <c r="AW60" i="18" s="1"/>
  <c r="AV61" i="18"/>
  <c r="AW61" i="18" s="1"/>
  <c r="AV62" i="18"/>
  <c r="AW62" i="18" s="1"/>
  <c r="AV63" i="18"/>
  <c r="AW63" i="18" s="1"/>
  <c r="AV64" i="18"/>
  <c r="AW64" i="18" s="1"/>
  <c r="AV65" i="18"/>
  <c r="AW65" i="18" s="1"/>
  <c r="AV66" i="18"/>
  <c r="AW66" i="18" s="1"/>
  <c r="AV67" i="18"/>
  <c r="AW67" i="18" s="1"/>
  <c r="AV68" i="18"/>
  <c r="AW68" i="18" s="1"/>
  <c r="AV69" i="18"/>
  <c r="AW69" i="18" s="1"/>
  <c r="AV70" i="18"/>
  <c r="AW70" i="18" s="1"/>
  <c r="AV71" i="18"/>
  <c r="AW71" i="18" s="1"/>
  <c r="AV72" i="18"/>
  <c r="AW72" i="18" s="1"/>
  <c r="AV73" i="18"/>
  <c r="AW73" i="18" s="1"/>
  <c r="AV74" i="18"/>
  <c r="AW74" i="18" s="1"/>
  <c r="AV75" i="18"/>
  <c r="AW75" i="18" s="1"/>
  <c r="AV76" i="18"/>
  <c r="AW76" i="18" s="1"/>
  <c r="AV77" i="18"/>
  <c r="AW77" i="18" s="1"/>
  <c r="AV78" i="18"/>
  <c r="AW78" i="18" s="1"/>
  <c r="AV79" i="18"/>
  <c r="AW79" i="18" s="1"/>
  <c r="AV80" i="18"/>
  <c r="AW80" i="18" s="1"/>
  <c r="AV81" i="18"/>
  <c r="AW81" i="18" s="1"/>
  <c r="AV82" i="18"/>
  <c r="AW82" i="18" s="1"/>
  <c r="AV83" i="18"/>
  <c r="AW83" i="18" s="1"/>
  <c r="AV84" i="18"/>
  <c r="AW84" i="18" s="1"/>
  <c r="AV85" i="18"/>
  <c r="AW85" i="18" s="1"/>
  <c r="AV86" i="18"/>
  <c r="AW86" i="18" s="1"/>
  <c r="AV87" i="18"/>
  <c r="AW87" i="18" s="1"/>
  <c r="AV88" i="18"/>
  <c r="AW88" i="18" s="1"/>
  <c r="AV89" i="18"/>
  <c r="AW89" i="18" s="1"/>
  <c r="AV90" i="18"/>
  <c r="AW90" i="18" s="1"/>
  <c r="AV91" i="18"/>
  <c r="AW91" i="18" s="1"/>
  <c r="AV92" i="18"/>
  <c r="AW92" i="18" s="1"/>
  <c r="AV93" i="18"/>
  <c r="AW93" i="18" s="1"/>
  <c r="AV94" i="18"/>
  <c r="AW94" i="18" s="1"/>
  <c r="AV95" i="18"/>
  <c r="AW95" i="18" s="1"/>
  <c r="AV96" i="18"/>
  <c r="AW96" i="18" s="1"/>
  <c r="AV97" i="18"/>
  <c r="AW97" i="18" s="1"/>
  <c r="AV98" i="18"/>
  <c r="AW98" i="18" s="1"/>
  <c r="AV99" i="18"/>
  <c r="AW99" i="18" s="1"/>
  <c r="AV100" i="18"/>
  <c r="AW100" i="18" s="1"/>
  <c r="AV101" i="18"/>
  <c r="AW101" i="18" s="1"/>
  <c r="AV102" i="18"/>
  <c r="AW102" i="18" s="1"/>
  <c r="AV103" i="18"/>
  <c r="AW103" i="18" s="1"/>
  <c r="AV104" i="18"/>
  <c r="AW104" i="18" s="1"/>
  <c r="AV105" i="18"/>
  <c r="AW105" i="18" s="1"/>
  <c r="AV106" i="18"/>
  <c r="AW106" i="18" s="1"/>
  <c r="AV107" i="18"/>
  <c r="AW107" i="18" s="1"/>
  <c r="AV108" i="18"/>
  <c r="AW108" i="18" s="1"/>
  <c r="AV109" i="18"/>
  <c r="AW109" i="18" s="1"/>
  <c r="AV110" i="18"/>
  <c r="AW110" i="18" s="1"/>
  <c r="AV111" i="18"/>
  <c r="AW111" i="18" s="1"/>
  <c r="AV112" i="18"/>
  <c r="AW112" i="18" s="1"/>
  <c r="AV113" i="18"/>
  <c r="AW113" i="18" s="1"/>
  <c r="AV114" i="18"/>
  <c r="AW114" i="18" s="1"/>
  <c r="F152" i="19"/>
  <c r="F130" i="19"/>
  <c r="F101" i="19"/>
  <c r="F74" i="19"/>
  <c r="F58" i="19"/>
  <c r="F48" i="19"/>
  <c r="F34" i="19"/>
  <c r="F31" i="19"/>
  <c r="F28" i="19"/>
  <c r="F13" i="19"/>
  <c r="F7" i="19"/>
  <c r="F4" i="19"/>
  <c r="D515" i="19"/>
  <c r="D514" i="19"/>
  <c r="E509" i="19"/>
  <c r="E507" i="19"/>
  <c r="E505" i="19"/>
  <c r="E500" i="19"/>
  <c r="E494" i="19"/>
  <c r="E492" i="19"/>
  <c r="E482" i="19"/>
  <c r="E479" i="19"/>
  <c r="E459" i="19"/>
  <c r="E456" i="19"/>
  <c r="E453" i="19"/>
  <c r="E436" i="19"/>
  <c r="E434" i="19"/>
  <c r="E419" i="19"/>
  <c r="E415" i="19"/>
  <c r="F371" i="19"/>
  <c r="F365" i="19"/>
  <c r="I359" i="19"/>
  <c r="F359" i="19"/>
  <c r="F356" i="19"/>
  <c r="F353" i="19"/>
  <c r="I347" i="19"/>
  <c r="F347" i="19"/>
  <c r="F344" i="19"/>
  <c r="F341" i="19"/>
  <c r="F337" i="19"/>
  <c r="F334" i="19"/>
  <c r="F331" i="19"/>
  <c r="I318" i="19"/>
  <c r="F318" i="19"/>
  <c r="I311" i="19"/>
  <c r="F311" i="19"/>
  <c r="F308" i="19"/>
  <c r="F295" i="19"/>
  <c r="F286" i="19"/>
  <c r="F273" i="19"/>
  <c r="F261" i="19"/>
  <c r="F248" i="19"/>
  <c r="F222" i="19"/>
  <c r="F215" i="19"/>
  <c r="F210" i="19"/>
  <c r="F207" i="19"/>
  <c r="F200" i="19"/>
  <c r="F192" i="19"/>
  <c r="F188" i="19"/>
  <c r="I180" i="19"/>
  <c r="F180" i="19"/>
  <c r="I176" i="19"/>
  <c r="F176" i="19"/>
  <c r="I172" i="19"/>
  <c r="F172" i="19"/>
  <c r="F169" i="19"/>
  <c r="F166" i="19"/>
  <c r="I7" i="19"/>
  <c r="A5" i="19"/>
  <c r="A330" i="19"/>
  <c r="A331" i="19"/>
  <c r="A332" i="19"/>
  <c r="A333" i="19"/>
  <c r="A334" i="19"/>
  <c r="A335" i="19"/>
  <c r="A336" i="19"/>
  <c r="A337" i="19"/>
  <c r="A338" i="19"/>
  <c r="A339" i="19"/>
  <c r="A340" i="19"/>
  <c r="A341" i="19"/>
  <c r="A342" i="19"/>
  <c r="A343" i="19"/>
  <c r="A344" i="19"/>
  <c r="A345" i="19"/>
  <c r="A346" i="19"/>
  <c r="A347" i="19"/>
  <c r="A348" i="19"/>
  <c r="A349" i="19"/>
  <c r="A350" i="19"/>
  <c r="A351" i="19"/>
  <c r="A352" i="19"/>
  <c r="A353" i="19"/>
  <c r="A354" i="19"/>
  <c r="A355" i="19"/>
  <c r="A356" i="19"/>
  <c r="A357" i="19"/>
  <c r="A358" i="19"/>
  <c r="A359" i="19"/>
  <c r="A360" i="19"/>
  <c r="A361" i="19"/>
  <c r="A362" i="19"/>
  <c r="A363" i="19"/>
  <c r="A364" i="19"/>
  <c r="A365" i="19"/>
  <c r="A366" i="19"/>
  <c r="A367" i="19"/>
  <c r="A368" i="19"/>
  <c r="A369" i="19"/>
  <c r="A370" i="19"/>
  <c r="A371" i="19"/>
  <c r="A372" i="19"/>
  <c r="A373" i="19"/>
  <c r="A374" i="19"/>
  <c r="A375" i="19"/>
  <c r="A376" i="19"/>
  <c r="A377" i="19"/>
  <c r="A378" i="19"/>
  <c r="A379" i="19"/>
  <c r="A380" i="19"/>
  <c r="A381" i="19"/>
  <c r="A382" i="19"/>
  <c r="A383" i="19"/>
  <c r="A384" i="19"/>
  <c r="A385" i="19"/>
  <c r="A386" i="19"/>
  <c r="A387" i="19"/>
  <c r="A388" i="19"/>
  <c r="A6" i="19"/>
  <c r="A7" i="19"/>
  <c r="A8" i="19"/>
  <c r="A9" i="19"/>
  <c r="A10" i="19"/>
  <c r="A11" i="19"/>
  <c r="A12" i="19"/>
  <c r="A13" i="19"/>
  <c r="A14" i="19"/>
  <c r="A15" i="19"/>
  <c r="A16" i="19"/>
  <c r="A17" i="19"/>
  <c r="A18" i="19"/>
  <c r="A19" i="19"/>
  <c r="A20" i="19"/>
  <c r="A21" i="19"/>
  <c r="A22" i="19"/>
  <c r="A23" i="19"/>
  <c r="A25"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22" i="19"/>
  <c r="A123" i="19"/>
  <c r="A124" i="19"/>
  <c r="A125" i="19"/>
  <c r="A126" i="19"/>
  <c r="A127" i="19"/>
  <c r="A128" i="19"/>
  <c r="A129" i="19"/>
  <c r="A130" i="19"/>
  <c r="A131" i="19"/>
  <c r="A132" i="19"/>
  <c r="A133" i="19"/>
  <c r="A134" i="19"/>
  <c r="A135" i="19"/>
  <c r="A136" i="19"/>
  <c r="A137" i="19"/>
  <c r="A138" i="19"/>
  <c r="A139" i="19"/>
  <c r="A140" i="19"/>
  <c r="A141" i="19"/>
  <c r="A142" i="19"/>
  <c r="A143" i="19"/>
  <c r="A144" i="19"/>
  <c r="A145" i="19"/>
  <c r="A146" i="19"/>
  <c r="A147" i="19"/>
  <c r="A148" i="19"/>
  <c r="A149" i="19"/>
  <c r="A152" i="19"/>
  <c r="A153" i="19"/>
  <c r="A154" i="19"/>
  <c r="A155" i="19"/>
  <c r="A156" i="19"/>
  <c r="A157" i="19"/>
  <c r="A158" i="19"/>
  <c r="A159" i="19"/>
  <c r="A160" i="19"/>
  <c r="A161" i="19"/>
  <c r="A162" i="19"/>
  <c r="A163" i="19"/>
  <c r="A164" i="19"/>
  <c r="A165" i="19"/>
  <c r="A166" i="19"/>
  <c r="A167" i="19"/>
  <c r="A168" i="19"/>
  <c r="A169" i="19"/>
  <c r="A170" i="19"/>
  <c r="A171" i="19"/>
  <c r="A172" i="19"/>
  <c r="A173" i="19"/>
  <c r="A174" i="19"/>
  <c r="A175" i="19"/>
  <c r="A176" i="19"/>
  <c r="A177" i="19"/>
  <c r="A178" i="19"/>
  <c r="A179" i="19"/>
  <c r="A180" i="19"/>
  <c r="A181" i="19"/>
  <c r="A182" i="19"/>
  <c r="A183" i="19"/>
  <c r="A184" i="19"/>
  <c r="A185" i="19"/>
  <c r="A186" i="19"/>
  <c r="A187" i="19"/>
  <c r="A188" i="19"/>
  <c r="A189" i="19"/>
  <c r="A190" i="19"/>
  <c r="A191" i="19"/>
  <c r="A192" i="19"/>
  <c r="A193" i="19"/>
  <c r="A194" i="19"/>
  <c r="A195" i="19"/>
  <c r="A196" i="19"/>
  <c r="A197" i="19"/>
  <c r="A198" i="19"/>
  <c r="A199" i="19"/>
  <c r="A200" i="19"/>
  <c r="A201" i="19"/>
  <c r="A202" i="19"/>
  <c r="A203" i="19"/>
  <c r="A204" i="19"/>
  <c r="A205" i="19"/>
  <c r="A206" i="19"/>
  <c r="A207" i="19"/>
  <c r="A208" i="19"/>
  <c r="A209" i="19"/>
  <c r="A210" i="19"/>
  <c r="A211" i="19"/>
  <c r="A212" i="19"/>
  <c r="A213" i="19"/>
  <c r="A214" i="19"/>
  <c r="A215" i="19"/>
  <c r="A216" i="19"/>
  <c r="A217" i="19"/>
  <c r="A218" i="19"/>
  <c r="A219" i="19"/>
  <c r="A220" i="19"/>
  <c r="A221" i="19"/>
  <c r="A222" i="19"/>
  <c r="A223" i="19"/>
  <c r="A224" i="19"/>
  <c r="A225" i="19"/>
  <c r="A226" i="19"/>
  <c r="A227" i="19"/>
  <c r="A228" i="19"/>
  <c r="A229" i="19"/>
  <c r="A230" i="19"/>
  <c r="A231" i="19"/>
  <c r="A232" i="19"/>
  <c r="A233" i="19"/>
  <c r="A234" i="19"/>
  <c r="A235" i="19"/>
  <c r="A236" i="19"/>
  <c r="A237" i="19"/>
  <c r="A238" i="19"/>
  <c r="A239" i="19"/>
  <c r="A240" i="19"/>
  <c r="A241" i="19"/>
  <c r="A242" i="19"/>
  <c r="A243" i="19"/>
  <c r="A244" i="19"/>
  <c r="A245" i="19"/>
  <c r="A246" i="19"/>
  <c r="A247" i="19"/>
  <c r="A248" i="19"/>
  <c r="A249" i="19"/>
  <c r="A250" i="19"/>
  <c r="A251" i="19"/>
  <c r="A252" i="19"/>
  <c r="A253" i="19"/>
  <c r="A254" i="19"/>
  <c r="A255" i="19"/>
  <c r="A256" i="19"/>
  <c r="A257" i="19"/>
  <c r="A258" i="19"/>
  <c r="A259" i="19"/>
  <c r="A260" i="19"/>
  <c r="A261" i="19"/>
  <c r="A262" i="19"/>
  <c r="A263" i="19"/>
  <c r="A264" i="19"/>
  <c r="A265" i="19"/>
  <c r="A266" i="19"/>
  <c r="A267" i="19"/>
  <c r="A268" i="19"/>
  <c r="A269" i="19"/>
  <c r="A270" i="19"/>
  <c r="A271" i="19"/>
  <c r="A272" i="19"/>
  <c r="A273" i="19"/>
  <c r="A274" i="19"/>
  <c r="A275" i="19"/>
  <c r="A276" i="19"/>
  <c r="A277" i="19"/>
  <c r="A278" i="19"/>
  <c r="A279" i="19"/>
  <c r="A280" i="19"/>
  <c r="A281" i="19"/>
  <c r="A282" i="19"/>
  <c r="A283" i="19"/>
  <c r="A284" i="19"/>
  <c r="A150" i="19"/>
  <c r="A151" i="19"/>
  <c r="A285" i="19"/>
  <c r="A286" i="19"/>
  <c r="A287" i="19"/>
  <c r="A288" i="19"/>
  <c r="A289" i="19"/>
  <c r="A290" i="19"/>
  <c r="A291" i="19"/>
  <c r="A292" i="19"/>
  <c r="A293" i="19"/>
  <c r="A294" i="19"/>
  <c r="A295" i="19"/>
  <c r="A296" i="19"/>
  <c r="A297" i="19"/>
  <c r="A298" i="19"/>
  <c r="A299" i="19"/>
  <c r="A300" i="19"/>
  <c r="A301" i="19"/>
  <c r="A302" i="19"/>
  <c r="A303" i="19"/>
  <c r="A304" i="19"/>
  <c r="A305" i="19"/>
  <c r="A306" i="19"/>
  <c r="A307" i="19"/>
  <c r="A308" i="19"/>
  <c r="A309" i="19"/>
  <c r="A310" i="19"/>
  <c r="A311" i="19"/>
  <c r="A312" i="19"/>
  <c r="A313" i="19"/>
  <c r="A314" i="19"/>
  <c r="A315" i="19"/>
  <c r="A316" i="19"/>
  <c r="A317" i="19"/>
  <c r="A318" i="19"/>
  <c r="A319" i="19"/>
  <c r="A320" i="19"/>
  <c r="A321" i="19"/>
  <c r="A322" i="19"/>
  <c r="A323" i="19"/>
  <c r="A324" i="19"/>
  <c r="A325" i="19"/>
  <c r="A326" i="19"/>
  <c r="A327" i="19"/>
  <c r="A328" i="19"/>
  <c r="A329" i="19"/>
  <c r="AR20" i="18"/>
  <c r="S152" i="25"/>
  <c r="S149" i="25"/>
  <c r="U149" i="25" s="1"/>
  <c r="S141" i="25"/>
  <c r="S138" i="25"/>
  <c r="U138" i="25" s="1"/>
  <c r="S131" i="25"/>
  <c r="S116" i="25"/>
  <c r="U116" i="25" s="1"/>
  <c r="S104" i="25"/>
  <c r="U104" i="25" s="1"/>
  <c r="S79" i="25"/>
  <c r="U79" i="25" s="1"/>
  <c r="S54" i="25"/>
  <c r="U54" i="25" s="1"/>
  <c r="S46" i="25"/>
  <c r="U46" i="25" s="1"/>
  <c r="S42" i="25"/>
  <c r="U42" i="25" s="1"/>
  <c r="S27" i="25"/>
  <c r="U27" i="25" s="1"/>
  <c r="S24" i="25"/>
  <c r="U24" i="25" s="1"/>
  <c r="S19" i="25"/>
  <c r="U19" i="25" s="1"/>
  <c r="S14" i="25"/>
  <c r="U14" i="25" s="1"/>
  <c r="S6" i="25"/>
  <c r="U6" i="25" s="1"/>
  <c r="D127" i="8"/>
  <c r="F62" i="8"/>
  <c r="F59" i="8"/>
  <c r="F56" i="8"/>
  <c r="F53" i="8"/>
  <c r="S130" i="25" l="1"/>
  <c r="U131" i="25"/>
  <c r="D516" i="19"/>
  <c r="S5" i="25"/>
  <c r="U5" i="25" s="1"/>
  <c r="S137" i="25"/>
  <c r="U137" i="25" s="1"/>
  <c r="S146" i="25"/>
  <c r="U146" i="25" s="1"/>
  <c r="S53" i="25"/>
  <c r="U53" i="25" s="1"/>
  <c r="O34" i="18" l="1"/>
  <c r="O29" i="18"/>
  <c r="AG28" i="18"/>
  <c r="O28" i="18"/>
  <c r="W28" i="18"/>
  <c r="G12" i="18"/>
  <c r="AS6" i="18"/>
  <c r="AR7" i="18"/>
  <c r="AS7" i="18" s="1"/>
  <c r="AR8" i="18"/>
  <c r="AS8" i="18" s="1"/>
  <c r="AR9" i="18"/>
  <c r="AS9" i="18" s="1"/>
  <c r="AR10" i="18"/>
  <c r="AS10" i="18" s="1"/>
  <c r="AR11" i="18"/>
  <c r="AS11" i="18" s="1"/>
  <c r="AR12" i="18"/>
  <c r="AS12" i="18" s="1"/>
  <c r="AR13" i="18"/>
  <c r="AS13" i="18" s="1"/>
  <c r="AR14" i="18"/>
  <c r="AS14" i="18" s="1"/>
  <c r="AR15" i="18"/>
  <c r="AS15" i="18" s="1"/>
  <c r="AR16" i="18"/>
  <c r="AS16" i="18" s="1"/>
  <c r="AR17" i="18"/>
  <c r="AS17" i="18" s="1"/>
  <c r="AR18" i="18"/>
  <c r="AS18" i="18" s="1"/>
  <c r="AR19" i="18"/>
  <c r="AS19" i="18" s="1"/>
  <c r="AS20" i="18"/>
  <c r="AR22" i="18"/>
  <c r="AS22" i="18" s="1"/>
  <c r="AR23" i="18"/>
  <c r="AS23" i="18" s="1"/>
  <c r="AR24" i="18"/>
  <c r="AS24" i="18" s="1"/>
  <c r="AR25" i="18"/>
  <c r="AS25" i="18" s="1"/>
  <c r="AR26" i="18"/>
  <c r="AS26" i="18" s="1"/>
  <c r="AR27" i="18"/>
  <c r="AS27" i="18" s="1"/>
  <c r="AR28" i="18"/>
  <c r="AS28" i="18" s="1"/>
  <c r="AR29" i="18"/>
  <c r="AS29" i="18" s="1"/>
  <c r="AR30" i="18"/>
  <c r="AS30" i="18" s="1"/>
  <c r="AR31" i="18"/>
  <c r="AS31" i="18" s="1"/>
  <c r="AR32" i="18"/>
  <c r="AS32" i="18" s="1"/>
  <c r="AR33" i="18"/>
  <c r="AS33" i="18" s="1"/>
  <c r="AR34" i="18"/>
  <c r="AS34" i="18" s="1"/>
  <c r="AR35" i="18"/>
  <c r="AS35" i="18" s="1"/>
  <c r="AR36" i="18"/>
  <c r="AS36" i="18" s="1"/>
  <c r="AR37" i="18"/>
  <c r="AS37" i="18" s="1"/>
  <c r="AR38" i="18"/>
  <c r="AS38" i="18" s="1"/>
  <c r="AR39" i="18"/>
  <c r="AS39" i="18" s="1"/>
  <c r="AR40" i="18"/>
  <c r="AS40" i="18" s="1"/>
  <c r="AR41" i="18"/>
  <c r="AS41" i="18" s="1"/>
  <c r="AR42" i="18"/>
  <c r="AS42" i="18" s="1"/>
  <c r="AR43" i="18"/>
  <c r="AS43" i="18" s="1"/>
  <c r="AR44" i="18"/>
  <c r="AS44" i="18" s="1"/>
  <c r="AR45" i="18"/>
  <c r="AS45" i="18" s="1"/>
  <c r="AR46" i="18"/>
  <c r="AS46" i="18" s="1"/>
  <c r="AR47" i="18"/>
  <c r="AS47" i="18" s="1"/>
  <c r="AR48" i="18"/>
  <c r="AS48" i="18" s="1"/>
  <c r="AR49" i="18"/>
  <c r="AS49" i="18" s="1"/>
  <c r="AR50" i="18"/>
  <c r="AS50" i="18" s="1"/>
  <c r="AR51" i="18"/>
  <c r="AS51" i="18" s="1"/>
  <c r="AR52" i="18"/>
  <c r="AS52" i="18" s="1"/>
  <c r="AR53" i="18"/>
  <c r="AS53" i="18" s="1"/>
  <c r="AR54" i="18"/>
  <c r="AS54" i="18" s="1"/>
  <c r="AR55" i="18"/>
  <c r="AS55" i="18" s="1"/>
  <c r="AR56" i="18"/>
  <c r="AS56" i="18" s="1"/>
  <c r="AR57" i="18"/>
  <c r="AS57" i="18" s="1"/>
  <c r="AR58" i="18"/>
  <c r="AS58" i="18" s="1"/>
  <c r="AR59" i="18"/>
  <c r="AS59" i="18" s="1"/>
  <c r="AR60" i="18"/>
  <c r="AS60" i="18" s="1"/>
  <c r="AR61" i="18"/>
  <c r="AS61" i="18" s="1"/>
  <c r="AR62" i="18"/>
  <c r="AS62" i="18" s="1"/>
  <c r="AR63" i="18"/>
  <c r="AS63" i="18" s="1"/>
  <c r="AR64" i="18"/>
  <c r="AS64" i="18" s="1"/>
  <c r="AR65" i="18"/>
  <c r="AS65" i="18" s="1"/>
  <c r="AR66" i="18"/>
  <c r="AS66" i="18" s="1"/>
  <c r="AR67" i="18"/>
  <c r="AS67" i="18" s="1"/>
  <c r="AR68" i="18"/>
  <c r="AS68" i="18" s="1"/>
  <c r="AR69" i="18"/>
  <c r="AS69" i="18" s="1"/>
  <c r="AR70" i="18"/>
  <c r="AS70" i="18" s="1"/>
  <c r="AR71" i="18"/>
  <c r="AS71" i="18" s="1"/>
  <c r="AR72" i="18"/>
  <c r="AS72" i="18" s="1"/>
  <c r="AR73" i="18"/>
  <c r="AS73" i="18" s="1"/>
  <c r="AR74" i="18"/>
  <c r="AS74" i="18" s="1"/>
  <c r="AR75" i="18"/>
  <c r="AS75" i="18" s="1"/>
  <c r="AR76" i="18"/>
  <c r="AS76" i="18" s="1"/>
  <c r="AR77" i="18"/>
  <c r="AS77" i="18" s="1"/>
  <c r="AR78" i="18"/>
  <c r="AS78" i="18" s="1"/>
  <c r="AR79" i="18"/>
  <c r="AS79" i="18" s="1"/>
  <c r="AR80" i="18"/>
  <c r="AS80" i="18" s="1"/>
  <c r="AR81" i="18"/>
  <c r="AS81" i="18" s="1"/>
  <c r="AR82" i="18"/>
  <c r="AS82" i="18" s="1"/>
  <c r="AR83" i="18"/>
  <c r="AS83" i="18" s="1"/>
  <c r="AR84" i="18"/>
  <c r="AS84" i="18" s="1"/>
  <c r="AR85" i="18"/>
  <c r="AS85" i="18" s="1"/>
  <c r="AR86" i="18"/>
  <c r="AS86" i="18" s="1"/>
  <c r="AR87" i="18"/>
  <c r="AS87" i="18" s="1"/>
  <c r="AR88" i="18"/>
  <c r="AS88" i="18" s="1"/>
  <c r="AR89" i="18"/>
  <c r="AS89" i="18" s="1"/>
  <c r="AR90" i="18"/>
  <c r="AS90" i="18" s="1"/>
  <c r="AR91" i="18"/>
  <c r="AS91" i="18" s="1"/>
  <c r="AR92" i="18"/>
  <c r="AS92" i="18" s="1"/>
  <c r="AR93" i="18"/>
  <c r="AS93" i="18" s="1"/>
  <c r="AR94" i="18"/>
  <c r="AS94" i="18" s="1"/>
  <c r="AR95" i="18"/>
  <c r="AS95" i="18" s="1"/>
  <c r="AR96" i="18"/>
  <c r="AS96" i="18" s="1"/>
  <c r="AR97" i="18"/>
  <c r="AS97" i="18" s="1"/>
  <c r="AR98" i="18"/>
  <c r="AS98" i="18" s="1"/>
  <c r="AR99" i="18"/>
  <c r="AS99" i="18" s="1"/>
  <c r="AR100" i="18"/>
  <c r="AS100" i="18" s="1"/>
  <c r="AR101" i="18"/>
  <c r="AS101" i="18" s="1"/>
  <c r="AR102" i="18"/>
  <c r="AS102" i="18" s="1"/>
  <c r="AR103" i="18"/>
  <c r="AS103" i="18" s="1"/>
  <c r="AR104" i="18"/>
  <c r="AS104" i="18" s="1"/>
  <c r="AR105" i="18"/>
  <c r="AS105" i="18" s="1"/>
  <c r="AR106" i="18"/>
  <c r="AS106" i="18" s="1"/>
  <c r="AR107" i="18"/>
  <c r="AS107" i="18" s="1"/>
  <c r="AR108" i="18"/>
  <c r="AS108" i="18" s="1"/>
  <c r="AR109" i="18"/>
  <c r="AS109" i="18" s="1"/>
  <c r="AR110" i="18"/>
  <c r="AS110" i="18" s="1"/>
  <c r="AR111" i="18"/>
  <c r="AS111" i="18" s="1"/>
  <c r="AR112" i="18"/>
  <c r="AS112" i="18" s="1"/>
  <c r="AR113" i="18"/>
  <c r="AS113" i="18" s="1"/>
  <c r="AR114" i="18"/>
  <c r="AS114" i="18" s="1"/>
  <c r="AS5" i="18"/>
  <c r="E365" i="17"/>
  <c r="E358" i="17"/>
  <c r="E326" i="17"/>
  <c r="E322" i="17"/>
  <c r="AQ23" i="18"/>
  <c r="E313" i="17"/>
  <c r="E310" i="17"/>
  <c r="E307" i="17"/>
  <c r="AQ7" i="18"/>
  <c r="AQ8" i="18"/>
  <c r="AQ9" i="18"/>
  <c r="AQ10" i="18"/>
  <c r="AQ11" i="18"/>
  <c r="AQ12" i="18"/>
  <c r="AQ13" i="18"/>
  <c r="AQ14" i="18"/>
  <c r="AQ15" i="18"/>
  <c r="AQ16" i="18"/>
  <c r="AQ17" i="18"/>
  <c r="AQ18" i="18"/>
  <c r="AQ19" i="18"/>
  <c r="AQ20" i="18"/>
  <c r="AQ22" i="18"/>
  <c r="AQ24" i="18"/>
  <c r="AQ25" i="18"/>
  <c r="AQ26" i="18"/>
  <c r="AQ27" i="18"/>
  <c r="AQ28" i="18"/>
  <c r="AQ29" i="18"/>
  <c r="AQ30" i="18"/>
  <c r="AQ31" i="18"/>
  <c r="AQ32" i="18"/>
  <c r="AQ33" i="18"/>
  <c r="AQ34" i="18"/>
  <c r="AQ35" i="18"/>
  <c r="AQ36" i="18"/>
  <c r="AQ37" i="18"/>
  <c r="AQ38" i="18"/>
  <c r="AQ39" i="18"/>
  <c r="AQ40" i="18"/>
  <c r="AQ41" i="18"/>
  <c r="AQ42" i="18"/>
  <c r="AQ43" i="18"/>
  <c r="AQ44" i="18"/>
  <c r="AQ45" i="18"/>
  <c r="AQ46" i="18"/>
  <c r="AQ47" i="18"/>
  <c r="AQ48" i="18"/>
  <c r="AQ49" i="18"/>
  <c r="AQ50" i="18"/>
  <c r="AQ51" i="18"/>
  <c r="AQ52" i="18"/>
  <c r="AQ53" i="18"/>
  <c r="AQ54" i="18"/>
  <c r="AQ55" i="18"/>
  <c r="AQ56" i="18"/>
  <c r="AQ57" i="18"/>
  <c r="AQ58" i="18"/>
  <c r="AQ59" i="18"/>
  <c r="AQ60" i="18"/>
  <c r="AQ61" i="18"/>
  <c r="AQ62" i="18"/>
  <c r="AQ63" i="18"/>
  <c r="AQ64" i="18"/>
  <c r="AQ65" i="18"/>
  <c r="AQ66" i="18"/>
  <c r="AQ67" i="18"/>
  <c r="AQ68" i="18"/>
  <c r="AQ69" i="18"/>
  <c r="AQ70" i="18"/>
  <c r="AQ71" i="18"/>
  <c r="AQ72" i="18"/>
  <c r="AQ73" i="18"/>
  <c r="AQ74" i="18"/>
  <c r="AQ75" i="18"/>
  <c r="AQ76" i="18"/>
  <c r="AQ77" i="18"/>
  <c r="AQ78" i="18"/>
  <c r="AQ79" i="18"/>
  <c r="AQ80" i="18"/>
  <c r="AQ81" i="18"/>
  <c r="AQ82" i="18"/>
  <c r="AQ83" i="18"/>
  <c r="AQ84" i="18"/>
  <c r="AQ85" i="18"/>
  <c r="AQ86" i="18"/>
  <c r="AQ87" i="18"/>
  <c r="AQ88" i="18"/>
  <c r="AQ89" i="18"/>
  <c r="AQ90" i="18"/>
  <c r="AQ91" i="18"/>
  <c r="AQ92" i="18"/>
  <c r="AQ93" i="18"/>
  <c r="AQ94" i="18"/>
  <c r="AQ95" i="18"/>
  <c r="AQ96" i="18"/>
  <c r="AQ97" i="18"/>
  <c r="AQ98" i="18"/>
  <c r="AQ99" i="18"/>
  <c r="AQ100" i="18"/>
  <c r="AQ101" i="18"/>
  <c r="AQ102" i="18"/>
  <c r="AQ103" i="18"/>
  <c r="AQ104" i="18"/>
  <c r="AQ105" i="18"/>
  <c r="AQ106" i="18"/>
  <c r="AQ107" i="18"/>
  <c r="AQ108" i="18"/>
  <c r="AQ109" i="18"/>
  <c r="AQ110" i="18"/>
  <c r="AQ112" i="18"/>
  <c r="AQ113" i="18"/>
  <c r="AQ114" i="18"/>
  <c r="AQ5" i="18"/>
  <c r="D367" i="17"/>
  <c r="D369" i="17" s="1"/>
  <c r="I280" i="17"/>
  <c r="F280" i="17"/>
  <c r="F276" i="17"/>
  <c r="F271" i="17"/>
  <c r="F267" i="17"/>
  <c r="F264" i="17"/>
  <c r="F261" i="17"/>
  <c r="F256" i="17"/>
  <c r="F253" i="17"/>
  <c r="F245" i="17"/>
  <c r="F234" i="17"/>
  <c r="F224" i="17"/>
  <c r="F219" i="17"/>
  <c r="F214" i="17"/>
  <c r="F205" i="17"/>
  <c r="F193" i="17"/>
  <c r="F181" i="17"/>
  <c r="F178" i="17"/>
  <c r="F171" i="17"/>
  <c r="F166" i="17"/>
  <c r="F156" i="17"/>
  <c r="F142" i="17"/>
  <c r="F135" i="17"/>
  <c r="F129" i="17"/>
  <c r="F110" i="17"/>
  <c r="F87" i="17"/>
  <c r="F84" i="17"/>
  <c r="F63" i="17"/>
  <c r="F51" i="17"/>
  <c r="F35" i="17"/>
  <c r="F31" i="17"/>
  <c r="F27" i="17"/>
  <c r="F24" i="17"/>
  <c r="I20" i="17"/>
  <c r="F20" i="17"/>
  <c r="F17" i="17"/>
  <c r="F6" i="17"/>
  <c r="F11" i="17"/>
  <c r="I6" i="17"/>
  <c r="A5" i="17"/>
  <c r="A6" i="17"/>
  <c r="A7" i="17"/>
  <c r="A8"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165"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4" i="17" l="1"/>
  <c r="E130" i="1" l="1"/>
  <c r="E127" i="1"/>
  <c r="E120" i="1"/>
  <c r="E117" i="1"/>
  <c r="E107" i="1"/>
  <c r="E115" i="18"/>
  <c r="BC115" i="18" s="1"/>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L147" i="25"/>
  <c r="K149" i="25"/>
  <c r="K138" i="25"/>
  <c r="K137" i="25" s="1"/>
  <c r="K131" i="25"/>
  <c r="K116" i="25"/>
  <c r="K104" i="25"/>
  <c r="K79" i="25"/>
  <c r="K54" i="25"/>
  <c r="K46" i="25"/>
  <c r="K42" i="25"/>
  <c r="K27" i="25"/>
  <c r="K19" i="25"/>
  <c r="K6" i="25"/>
  <c r="O60" i="18"/>
  <c r="O36" i="18"/>
  <c r="G20" i="18"/>
  <c r="K20" i="18"/>
  <c r="L20" i="18"/>
  <c r="M20" i="18" s="1"/>
  <c r="O20" i="18"/>
  <c r="P20" i="18"/>
  <c r="Q20" i="18" s="1"/>
  <c r="S20" i="18"/>
  <c r="T20" i="18"/>
  <c r="U20" i="18" s="1"/>
  <c r="W20" i="18"/>
  <c r="X20" i="18"/>
  <c r="Y20" i="18" s="1"/>
  <c r="AC20" i="18"/>
  <c r="AO20" i="18" s="1"/>
  <c r="AD20" i="18"/>
  <c r="AE20" i="18" s="1"/>
  <c r="AH20" i="18"/>
  <c r="AI20" i="18" s="1"/>
  <c r="AK20" i="18"/>
  <c r="AL20" i="18"/>
  <c r="AM20" i="18" s="1"/>
  <c r="O14" i="18"/>
  <c r="AK87" i="18"/>
  <c r="AK88" i="18"/>
  <c r="AK89" i="18"/>
  <c r="AK90" i="18"/>
  <c r="AK91" i="18"/>
  <c r="AK92" i="18"/>
  <c r="AK93" i="18"/>
  <c r="AK94" i="18"/>
  <c r="AK95" i="18"/>
  <c r="AK96" i="18"/>
  <c r="AK97" i="18"/>
  <c r="AK98" i="18"/>
  <c r="AK99" i="18"/>
  <c r="AK100" i="18"/>
  <c r="AK101" i="18"/>
  <c r="AK102" i="18"/>
  <c r="AK103" i="18"/>
  <c r="AK104" i="18"/>
  <c r="AK105" i="18"/>
  <c r="AK106" i="18"/>
  <c r="AK107" i="18"/>
  <c r="AK108" i="18"/>
  <c r="AK109" i="18"/>
  <c r="AK110" i="18"/>
  <c r="AK111" i="18"/>
  <c r="AK112" i="18"/>
  <c r="AK113" i="18"/>
  <c r="AK114" i="18"/>
  <c r="AK86" i="18"/>
  <c r="D214" i="16"/>
  <c r="D213" i="16"/>
  <c r="E208" i="16"/>
  <c r="F93" i="16"/>
  <c r="E202" i="16"/>
  <c r="E198" i="16"/>
  <c r="E196" i="16"/>
  <c r="E189" i="16"/>
  <c r="E156" i="16"/>
  <c r="E192" i="16"/>
  <c r="I84" i="16"/>
  <c r="F84" i="16"/>
  <c r="F80" i="16"/>
  <c r="E187" i="16"/>
  <c r="AA20" i="18" l="1"/>
  <c r="AQ115" i="18"/>
  <c r="AY115" i="18"/>
  <c r="AU115" i="18"/>
  <c r="K5" i="25"/>
  <c r="K53" i="25"/>
  <c r="K146" i="25"/>
  <c r="AL6" i="18"/>
  <c r="AM6" i="18" s="1"/>
  <c r="AL7" i="18"/>
  <c r="AM7" i="18" s="1"/>
  <c r="AL8" i="18"/>
  <c r="AM8" i="18" s="1"/>
  <c r="AL9" i="18"/>
  <c r="AM9" i="18" s="1"/>
  <c r="AL10" i="18"/>
  <c r="AM10" i="18" s="1"/>
  <c r="AL11" i="18"/>
  <c r="AM11" i="18" s="1"/>
  <c r="AL12" i="18"/>
  <c r="AM12" i="18" s="1"/>
  <c r="AL13" i="18"/>
  <c r="AM13" i="18" s="1"/>
  <c r="AL14" i="18"/>
  <c r="AM14" i="18" s="1"/>
  <c r="AL15" i="18"/>
  <c r="AM15" i="18" s="1"/>
  <c r="AL16" i="18"/>
  <c r="AM16" i="18" s="1"/>
  <c r="AL17" i="18"/>
  <c r="AM17" i="18" s="1"/>
  <c r="AL18" i="18"/>
  <c r="AM18" i="18" s="1"/>
  <c r="AL19" i="18"/>
  <c r="AM19" i="18" s="1"/>
  <c r="AL22" i="18"/>
  <c r="AM22" i="18" s="1"/>
  <c r="AL23" i="18"/>
  <c r="AM23" i="18" s="1"/>
  <c r="AL24" i="18"/>
  <c r="AM24" i="18" s="1"/>
  <c r="AL25" i="18"/>
  <c r="AM25" i="18" s="1"/>
  <c r="AL26" i="18"/>
  <c r="AM26" i="18" s="1"/>
  <c r="AL27" i="18"/>
  <c r="AM27" i="18" s="1"/>
  <c r="AL28" i="18"/>
  <c r="AM28" i="18" s="1"/>
  <c r="AL29" i="18"/>
  <c r="AM29" i="18" s="1"/>
  <c r="AL30" i="18"/>
  <c r="AM30" i="18" s="1"/>
  <c r="AL31" i="18"/>
  <c r="AM31" i="18" s="1"/>
  <c r="AL32" i="18"/>
  <c r="AM32" i="18" s="1"/>
  <c r="AL33" i="18"/>
  <c r="AM33" i="18" s="1"/>
  <c r="AL34" i="18"/>
  <c r="AM34" i="18" s="1"/>
  <c r="AL35" i="18"/>
  <c r="AM35" i="18" s="1"/>
  <c r="AL36" i="18"/>
  <c r="AM36" i="18" s="1"/>
  <c r="AL37" i="18"/>
  <c r="AM37" i="18" s="1"/>
  <c r="AL38" i="18"/>
  <c r="AM38" i="18" s="1"/>
  <c r="AL39" i="18"/>
  <c r="AM39" i="18" s="1"/>
  <c r="AL40" i="18"/>
  <c r="AM40" i="18" s="1"/>
  <c r="AL41" i="18"/>
  <c r="AM41" i="18" s="1"/>
  <c r="AL42" i="18"/>
  <c r="AM42" i="18" s="1"/>
  <c r="AL43" i="18"/>
  <c r="AM43" i="18" s="1"/>
  <c r="AL44" i="18"/>
  <c r="AM44" i="18" s="1"/>
  <c r="AL45" i="18"/>
  <c r="AM45" i="18" s="1"/>
  <c r="AL46" i="18"/>
  <c r="AM46" i="18" s="1"/>
  <c r="AL47" i="18"/>
  <c r="AM47" i="18" s="1"/>
  <c r="AL48" i="18"/>
  <c r="AM48" i="18" s="1"/>
  <c r="AL49" i="18"/>
  <c r="AM49" i="18" s="1"/>
  <c r="AL50" i="18"/>
  <c r="AM50" i="18" s="1"/>
  <c r="AL51" i="18"/>
  <c r="AM51" i="18" s="1"/>
  <c r="AL52" i="18"/>
  <c r="AM52" i="18" s="1"/>
  <c r="AL53" i="18"/>
  <c r="AM53" i="18" s="1"/>
  <c r="AL54" i="18"/>
  <c r="AM54" i="18" s="1"/>
  <c r="AL55" i="18"/>
  <c r="AM55" i="18" s="1"/>
  <c r="AL56" i="18"/>
  <c r="AM56" i="18" s="1"/>
  <c r="AL57" i="18"/>
  <c r="AM57" i="18" s="1"/>
  <c r="AL58" i="18"/>
  <c r="AM58" i="18" s="1"/>
  <c r="AL59" i="18"/>
  <c r="AM59" i="18" s="1"/>
  <c r="AL60" i="18"/>
  <c r="AM60" i="18" s="1"/>
  <c r="AL61" i="18"/>
  <c r="AM61" i="18" s="1"/>
  <c r="AL62" i="18"/>
  <c r="AM62" i="18" s="1"/>
  <c r="AL63" i="18"/>
  <c r="AM63" i="18" s="1"/>
  <c r="AL64" i="18"/>
  <c r="AM64" i="18" s="1"/>
  <c r="AL65" i="18"/>
  <c r="AM65" i="18" s="1"/>
  <c r="AL66" i="18"/>
  <c r="AM66" i="18" s="1"/>
  <c r="AL67" i="18"/>
  <c r="AM67" i="18" s="1"/>
  <c r="AL68" i="18"/>
  <c r="AM68" i="18" s="1"/>
  <c r="AL69" i="18"/>
  <c r="AM69" i="18" s="1"/>
  <c r="AL70" i="18"/>
  <c r="AM70" i="18" s="1"/>
  <c r="AL71" i="18"/>
  <c r="AM71" i="18" s="1"/>
  <c r="AL72" i="18"/>
  <c r="AM72" i="18" s="1"/>
  <c r="AL73" i="18"/>
  <c r="AM73" i="18" s="1"/>
  <c r="AL74" i="18"/>
  <c r="AM74" i="18" s="1"/>
  <c r="AL75" i="18"/>
  <c r="AM75" i="18" s="1"/>
  <c r="AL76" i="18"/>
  <c r="AM76" i="18" s="1"/>
  <c r="AL77" i="18"/>
  <c r="AM77" i="18" s="1"/>
  <c r="AL78" i="18"/>
  <c r="AM78" i="18" s="1"/>
  <c r="AL79" i="18"/>
  <c r="AM79" i="18" s="1"/>
  <c r="AL80" i="18"/>
  <c r="AM80" i="18" s="1"/>
  <c r="AL81" i="18"/>
  <c r="AM81" i="18" s="1"/>
  <c r="AL82" i="18"/>
  <c r="AM82" i="18" s="1"/>
  <c r="AL83" i="18"/>
  <c r="AM83" i="18" s="1"/>
  <c r="AL84" i="18"/>
  <c r="AL85" i="18"/>
  <c r="AM85" i="18" s="1"/>
  <c r="AL86" i="18"/>
  <c r="AM86" i="18" s="1"/>
  <c r="AL87" i="18"/>
  <c r="AM87" i="18" s="1"/>
  <c r="AL88" i="18"/>
  <c r="AM88" i="18" s="1"/>
  <c r="AL89" i="18"/>
  <c r="AM89" i="18" s="1"/>
  <c r="AL90" i="18"/>
  <c r="AM90" i="18" s="1"/>
  <c r="AL91" i="18"/>
  <c r="AM91" i="18" s="1"/>
  <c r="AL92" i="18"/>
  <c r="AM92" i="18" s="1"/>
  <c r="AL93" i="18"/>
  <c r="AM93" i="18" s="1"/>
  <c r="AL94" i="18"/>
  <c r="AM94" i="18" s="1"/>
  <c r="AL95" i="18"/>
  <c r="AM95" i="18" s="1"/>
  <c r="AL96" i="18"/>
  <c r="AM96" i="18" s="1"/>
  <c r="AL97" i="18"/>
  <c r="AM97" i="18" s="1"/>
  <c r="AL98" i="18"/>
  <c r="AM98" i="18" s="1"/>
  <c r="AL99" i="18"/>
  <c r="AM99" i="18" s="1"/>
  <c r="AL100" i="18"/>
  <c r="AM100" i="18" s="1"/>
  <c r="AL101" i="18"/>
  <c r="AM101" i="18" s="1"/>
  <c r="AL102" i="18"/>
  <c r="AM102" i="18" s="1"/>
  <c r="AL103" i="18"/>
  <c r="AM103" i="18" s="1"/>
  <c r="AL104" i="18"/>
  <c r="AM104" i="18" s="1"/>
  <c r="AL105" i="18"/>
  <c r="AM105" i="18" s="1"/>
  <c r="AL106" i="18"/>
  <c r="AM106" i="18" s="1"/>
  <c r="AL107" i="18"/>
  <c r="AM107" i="18" s="1"/>
  <c r="AL108" i="18"/>
  <c r="AM108" i="18" s="1"/>
  <c r="AL109" i="18"/>
  <c r="AM109" i="18" s="1"/>
  <c r="AL110" i="18"/>
  <c r="AM110" i="18" s="1"/>
  <c r="AL111" i="18"/>
  <c r="AM111" i="18" s="1"/>
  <c r="AL112" i="18"/>
  <c r="AM112" i="18" s="1"/>
  <c r="AL113" i="18"/>
  <c r="AM113" i="18" s="1"/>
  <c r="AL114" i="18"/>
  <c r="AM114" i="18" s="1"/>
  <c r="AL5" i="18"/>
  <c r="AM5" i="18" s="1"/>
  <c r="A106" i="16"/>
  <c r="A107" i="16"/>
  <c r="K155" i="25" l="1"/>
  <c r="AJ115" i="18"/>
  <c r="E204" i="16"/>
  <c r="F96" i="16"/>
  <c r="AK6" i="18"/>
  <c r="AK7" i="18"/>
  <c r="AK8" i="18"/>
  <c r="AK9" i="18"/>
  <c r="AK10" i="18"/>
  <c r="AK11" i="18"/>
  <c r="AK12" i="18"/>
  <c r="AK13" i="18"/>
  <c r="AK14" i="18"/>
  <c r="AK15" i="18"/>
  <c r="AK16" i="18"/>
  <c r="AK17" i="18"/>
  <c r="AK18" i="18"/>
  <c r="AK19" i="18"/>
  <c r="AK22" i="18"/>
  <c r="AK23" i="18"/>
  <c r="AK24" i="18"/>
  <c r="AK25" i="18"/>
  <c r="AK26" i="18"/>
  <c r="AK27" i="18"/>
  <c r="AK28" i="18"/>
  <c r="AK29" i="18"/>
  <c r="AK30" i="18"/>
  <c r="AK31" i="18"/>
  <c r="AK32" i="18"/>
  <c r="AK33" i="18"/>
  <c r="AK34" i="18"/>
  <c r="AK35" i="18"/>
  <c r="AK36" i="18"/>
  <c r="AK37" i="18"/>
  <c r="AK38" i="18"/>
  <c r="AK39" i="18"/>
  <c r="AK40" i="18"/>
  <c r="AK41" i="18"/>
  <c r="AK42" i="18"/>
  <c r="AK43" i="18"/>
  <c r="AK44" i="18"/>
  <c r="AK45" i="18"/>
  <c r="AK46" i="18"/>
  <c r="AK47" i="18"/>
  <c r="AK48" i="18"/>
  <c r="AK49" i="18"/>
  <c r="AK50" i="18"/>
  <c r="AK51" i="18"/>
  <c r="AK52" i="18"/>
  <c r="AK53" i="18"/>
  <c r="AK54" i="18"/>
  <c r="AK55" i="18"/>
  <c r="AK56" i="18"/>
  <c r="AK57" i="18"/>
  <c r="AK58" i="18"/>
  <c r="AK59" i="18"/>
  <c r="AK60" i="18"/>
  <c r="AK61" i="18"/>
  <c r="AO61" i="18" s="1"/>
  <c r="AK62" i="18"/>
  <c r="AK63" i="18"/>
  <c r="AK64" i="18"/>
  <c r="AK65" i="18"/>
  <c r="AK66" i="18"/>
  <c r="AK67" i="18"/>
  <c r="AK68" i="18"/>
  <c r="AK69" i="18"/>
  <c r="AK70" i="18"/>
  <c r="AK71" i="18"/>
  <c r="AK72" i="18"/>
  <c r="AK73" i="18"/>
  <c r="AK74" i="18"/>
  <c r="AK75" i="18"/>
  <c r="AK76" i="18"/>
  <c r="AK77" i="18"/>
  <c r="AK78" i="18"/>
  <c r="AK79" i="18"/>
  <c r="AK80" i="18"/>
  <c r="AK81" i="18"/>
  <c r="AK82" i="18"/>
  <c r="AK83" i="18"/>
  <c r="AK84" i="18"/>
  <c r="AK85" i="18"/>
  <c r="AO85" i="18" s="1"/>
  <c r="AK5" i="18"/>
  <c r="D215" i="16"/>
  <c r="E210" i="16"/>
  <c r="F104" i="16"/>
  <c r="F99" i="16"/>
  <c r="F89" i="16"/>
  <c r="F77" i="16"/>
  <c r="E185" i="16"/>
  <c r="F73" i="16"/>
  <c r="F67" i="16"/>
  <c r="F64" i="16"/>
  <c r="F58" i="16"/>
  <c r="E176" i="16"/>
  <c r="I58" i="16"/>
  <c r="F55" i="16"/>
  <c r="F49" i="16"/>
  <c r="F43" i="16"/>
  <c r="F36" i="16"/>
  <c r="F32" i="16"/>
  <c r="F26" i="16"/>
  <c r="F22" i="16"/>
  <c r="E164" i="16"/>
  <c r="I22" i="16"/>
  <c r="F18" i="16"/>
  <c r="E159" i="16"/>
  <c r="F15" i="16"/>
  <c r="F8" i="16"/>
  <c r="F5" i="16"/>
  <c r="J153" i="25"/>
  <c r="R152" i="25"/>
  <c r="D152" i="25"/>
  <c r="C152" i="25"/>
  <c r="J151" i="25"/>
  <c r="J150" i="25"/>
  <c r="R149" i="25"/>
  <c r="I149" i="25"/>
  <c r="I146" i="25" s="1"/>
  <c r="G149" i="25"/>
  <c r="E149" i="25"/>
  <c r="E146" i="25" s="1"/>
  <c r="D149" i="25"/>
  <c r="C149" i="25"/>
  <c r="J148" i="25"/>
  <c r="J147" i="25"/>
  <c r="J142" i="25"/>
  <c r="R141" i="25"/>
  <c r="D141" i="25"/>
  <c r="C141" i="25"/>
  <c r="J140" i="25"/>
  <c r="J139" i="25"/>
  <c r="R138" i="25"/>
  <c r="I138" i="25"/>
  <c r="I137" i="25" s="1"/>
  <c r="G138" i="25"/>
  <c r="E138" i="25"/>
  <c r="D138" i="25"/>
  <c r="L138" i="25" s="1"/>
  <c r="C138" i="25"/>
  <c r="J133" i="25"/>
  <c r="J132" i="25"/>
  <c r="R131" i="25"/>
  <c r="R130" i="25" s="1"/>
  <c r="I131" i="25"/>
  <c r="G131" i="25"/>
  <c r="E131" i="25"/>
  <c r="D131" i="25"/>
  <c r="D130" i="25" s="1"/>
  <c r="L130" i="25" s="1"/>
  <c r="C131" i="25"/>
  <c r="C130" i="25" s="1"/>
  <c r="G130" i="25"/>
  <c r="E130" i="25"/>
  <c r="J125" i="25"/>
  <c r="J124" i="25"/>
  <c r="J123" i="25"/>
  <c r="J122" i="25"/>
  <c r="J121" i="25"/>
  <c r="J120" i="25"/>
  <c r="J119" i="25"/>
  <c r="J118" i="25"/>
  <c r="J117" i="25"/>
  <c r="R116" i="25"/>
  <c r="I116" i="25"/>
  <c r="G116" i="25"/>
  <c r="E116" i="25"/>
  <c r="D116" i="25"/>
  <c r="C116" i="25"/>
  <c r="J115" i="25"/>
  <c r="J114" i="25"/>
  <c r="J113" i="25"/>
  <c r="J112" i="25"/>
  <c r="J111" i="25"/>
  <c r="J110" i="25"/>
  <c r="J109" i="25"/>
  <c r="J108" i="25"/>
  <c r="J107" i="25"/>
  <c r="J106" i="25"/>
  <c r="J105" i="25"/>
  <c r="R104" i="25"/>
  <c r="I104" i="25"/>
  <c r="G104" i="25"/>
  <c r="E104" i="25"/>
  <c r="D104" i="25"/>
  <c r="C104" i="25"/>
  <c r="J103" i="25"/>
  <c r="J102" i="25"/>
  <c r="J101" i="25"/>
  <c r="J100" i="25"/>
  <c r="J99" i="25"/>
  <c r="J98" i="25"/>
  <c r="J97" i="25"/>
  <c r="J96" i="25"/>
  <c r="J95" i="25"/>
  <c r="J94" i="25"/>
  <c r="J93" i="25"/>
  <c r="J92" i="25"/>
  <c r="J91" i="25"/>
  <c r="J90" i="25"/>
  <c r="J89" i="25"/>
  <c r="J88" i="25"/>
  <c r="J87" i="25"/>
  <c r="J86" i="25"/>
  <c r="J85" i="25"/>
  <c r="J84" i="25"/>
  <c r="J83" i="25"/>
  <c r="J82" i="25"/>
  <c r="J81" i="25"/>
  <c r="J80" i="25"/>
  <c r="R79" i="25"/>
  <c r="I79" i="25"/>
  <c r="G79" i="25"/>
  <c r="E79" i="25"/>
  <c r="D79" i="25"/>
  <c r="C79" i="25"/>
  <c r="J78" i="25"/>
  <c r="J77" i="25"/>
  <c r="J76" i="25"/>
  <c r="J75" i="25"/>
  <c r="J74" i="25"/>
  <c r="J73" i="25"/>
  <c r="J72" i="25"/>
  <c r="J71" i="25"/>
  <c r="J70" i="25"/>
  <c r="J69" i="25"/>
  <c r="J68" i="25"/>
  <c r="J67" i="25"/>
  <c r="J66" i="25"/>
  <c r="J65" i="25"/>
  <c r="J64" i="25"/>
  <c r="J63" i="25"/>
  <c r="J62" i="25"/>
  <c r="J61" i="25"/>
  <c r="J60" i="25"/>
  <c r="J59" i="25"/>
  <c r="J58" i="25"/>
  <c r="J57" i="25"/>
  <c r="J56" i="25"/>
  <c r="J55" i="25"/>
  <c r="R54" i="25"/>
  <c r="I54" i="25"/>
  <c r="G54" i="25"/>
  <c r="E54" i="25"/>
  <c r="D54" i="25"/>
  <c r="C54" i="25"/>
  <c r="J49" i="25"/>
  <c r="J48" i="25"/>
  <c r="J47" i="25"/>
  <c r="R46" i="25"/>
  <c r="I46" i="25"/>
  <c r="H46" i="25"/>
  <c r="G46" i="25"/>
  <c r="F46" i="25"/>
  <c r="E46" i="25"/>
  <c r="D46" i="25"/>
  <c r="C46" i="25"/>
  <c r="J45" i="25"/>
  <c r="J44" i="25"/>
  <c r="J43" i="25"/>
  <c r="R42" i="25"/>
  <c r="I42" i="25"/>
  <c r="G42" i="25"/>
  <c r="E42" i="25"/>
  <c r="D42" i="25"/>
  <c r="C42" i="25"/>
  <c r="J37" i="25"/>
  <c r="J36" i="25"/>
  <c r="J35" i="25"/>
  <c r="J34" i="25"/>
  <c r="J33" i="25"/>
  <c r="J32" i="25"/>
  <c r="J31" i="25"/>
  <c r="J30" i="25"/>
  <c r="J29" i="25"/>
  <c r="J28" i="25"/>
  <c r="R27" i="25"/>
  <c r="I27" i="25"/>
  <c r="G27" i="25"/>
  <c r="E27" i="25"/>
  <c r="D27" i="25"/>
  <c r="C27" i="25"/>
  <c r="J26" i="25"/>
  <c r="J25" i="25"/>
  <c r="R24" i="25"/>
  <c r="I24" i="25"/>
  <c r="H24" i="25"/>
  <c r="G24" i="25"/>
  <c r="F24" i="25"/>
  <c r="E24" i="25"/>
  <c r="D24" i="25"/>
  <c r="C24" i="25"/>
  <c r="J23" i="25"/>
  <c r="J22" i="25"/>
  <c r="J21" i="25"/>
  <c r="J20" i="25"/>
  <c r="R19" i="25"/>
  <c r="I19" i="25"/>
  <c r="G19" i="25"/>
  <c r="E19" i="25"/>
  <c r="D19" i="25"/>
  <c r="C19" i="25"/>
  <c r="J18" i="25"/>
  <c r="J17" i="25"/>
  <c r="J16" i="25"/>
  <c r="J15" i="25"/>
  <c r="R14" i="25"/>
  <c r="I14" i="25"/>
  <c r="G14" i="25"/>
  <c r="E14" i="25"/>
  <c r="D14" i="25"/>
  <c r="L14" i="25" s="1"/>
  <c r="C14" i="25"/>
  <c r="R6" i="25"/>
  <c r="I6" i="25"/>
  <c r="H6" i="25"/>
  <c r="G6" i="25"/>
  <c r="F6" i="25"/>
  <c r="E6" i="25"/>
  <c r="D6" i="25"/>
  <c r="C6" i="25"/>
  <c r="A4" i="16"/>
  <c r="D371" i="13"/>
  <c r="D373" i="13" s="1"/>
  <c r="E335" i="13"/>
  <c r="E333" i="13"/>
  <c r="E330" i="13"/>
  <c r="E312" i="13"/>
  <c r="A269" i="13"/>
  <c r="A268" i="13"/>
  <c r="A267" i="13"/>
  <c r="F266" i="13"/>
  <c r="A266" i="13"/>
  <c r="A265" i="13"/>
  <c r="A264" i="13"/>
  <c r="A263" i="13"/>
  <c r="A262" i="13"/>
  <c r="F261" i="13"/>
  <c r="A261" i="13"/>
  <c r="A260" i="13"/>
  <c r="A259" i="13"/>
  <c r="A258" i="13"/>
  <c r="A257" i="13"/>
  <c r="A256" i="13"/>
  <c r="F255" i="13"/>
  <c r="A255" i="13"/>
  <c r="A254" i="13"/>
  <c r="A253" i="13"/>
  <c r="A252" i="13"/>
  <c r="A251" i="13"/>
  <c r="A250" i="13"/>
  <c r="A249" i="13"/>
  <c r="F248" i="13"/>
  <c r="A248" i="13"/>
  <c r="A247" i="13"/>
  <c r="A246" i="13"/>
  <c r="A245" i="13"/>
  <c r="A244" i="13"/>
  <c r="A243" i="13"/>
  <c r="A242" i="13"/>
  <c r="A241" i="13"/>
  <c r="F240" i="13"/>
  <c r="A240" i="13"/>
  <c r="A239" i="13"/>
  <c r="A238" i="13"/>
  <c r="A237" i="13"/>
  <c r="F236" i="13"/>
  <c r="A236" i="13"/>
  <c r="A235" i="13"/>
  <c r="A234" i="13"/>
  <c r="A233" i="13"/>
  <c r="A232" i="13"/>
  <c r="A231" i="13"/>
  <c r="A230" i="13"/>
  <c r="A229" i="13"/>
  <c r="A228" i="13"/>
  <c r="F227" i="13"/>
  <c r="A227" i="13"/>
  <c r="A226" i="13"/>
  <c r="A225" i="13"/>
  <c r="A224" i="13"/>
  <c r="A223" i="13"/>
  <c r="A222" i="13"/>
  <c r="A221" i="13"/>
  <c r="A220" i="13"/>
  <c r="A219" i="13"/>
  <c r="F218" i="13"/>
  <c r="A218" i="13"/>
  <c r="A217" i="13"/>
  <c r="A216" i="13"/>
  <c r="A215" i="13"/>
  <c r="A214" i="13"/>
  <c r="F213" i="13"/>
  <c r="A213" i="13"/>
  <c r="A212" i="13"/>
  <c r="A211" i="13"/>
  <c r="A210" i="13"/>
  <c r="A209" i="13"/>
  <c r="A208" i="13"/>
  <c r="F207" i="13"/>
  <c r="A207" i="13"/>
  <c r="A206" i="13"/>
  <c r="A205" i="13"/>
  <c r="A204" i="13"/>
  <c r="A203" i="13"/>
  <c r="A202" i="13"/>
  <c r="A201" i="13"/>
  <c r="A200" i="13"/>
  <c r="F199" i="13"/>
  <c r="A199" i="13"/>
  <c r="A198" i="13"/>
  <c r="A197" i="13"/>
  <c r="A196" i="13"/>
  <c r="A195" i="13"/>
  <c r="A194" i="13"/>
  <c r="A193" i="13"/>
  <c r="A192" i="13"/>
  <c r="A191" i="13"/>
  <c r="A190" i="13"/>
  <c r="F189" i="13"/>
  <c r="A189" i="13"/>
  <c r="A188" i="13"/>
  <c r="A187" i="13"/>
  <c r="A186" i="13"/>
  <c r="A185" i="13"/>
  <c r="A184" i="13"/>
  <c r="A183" i="13"/>
  <c r="A182" i="13"/>
  <c r="A181" i="13"/>
  <c r="A180" i="13"/>
  <c r="A179" i="13"/>
  <c r="A178" i="13"/>
  <c r="A177" i="13"/>
  <c r="A176" i="13"/>
  <c r="A175" i="13"/>
  <c r="A174" i="13"/>
  <c r="F173" i="13"/>
  <c r="A173" i="13"/>
  <c r="A172" i="13"/>
  <c r="A171" i="13"/>
  <c r="A170" i="13"/>
  <c r="F169" i="13"/>
  <c r="A169" i="13"/>
  <c r="A168" i="13"/>
  <c r="A167" i="13"/>
  <c r="F166" i="13"/>
  <c r="A166" i="13"/>
  <c r="A165" i="13"/>
  <c r="A164" i="13"/>
  <c r="A163" i="13"/>
  <c r="A162" i="13"/>
  <c r="A161" i="13"/>
  <c r="A160" i="13"/>
  <c r="F159" i="13"/>
  <c r="A159" i="13"/>
  <c r="A158" i="13"/>
  <c r="A157" i="13"/>
  <c r="A156" i="13"/>
  <c r="A155" i="13"/>
  <c r="F154" i="13"/>
  <c r="A154" i="13"/>
  <c r="A153" i="13"/>
  <c r="A152" i="13"/>
  <c r="A151" i="13"/>
  <c r="A150" i="13"/>
  <c r="A149" i="13"/>
  <c r="A148" i="13"/>
  <c r="A147" i="13"/>
  <c r="A146" i="13"/>
  <c r="A145" i="13"/>
  <c r="I144" i="13"/>
  <c r="F144" i="13"/>
  <c r="A144" i="13"/>
  <c r="A143" i="13"/>
  <c r="A142" i="13"/>
  <c r="A141" i="13"/>
  <c r="A140" i="13"/>
  <c r="I139" i="13"/>
  <c r="F139" i="13"/>
  <c r="A139" i="13"/>
  <c r="A138" i="13"/>
  <c r="A137" i="13"/>
  <c r="F136" i="13"/>
  <c r="A136" i="13"/>
  <c r="A135" i="13"/>
  <c r="A134" i="13"/>
  <c r="A133" i="13"/>
  <c r="F132" i="13"/>
  <c r="A132" i="13"/>
  <c r="A131" i="13"/>
  <c r="A130" i="13"/>
  <c r="A129" i="13"/>
  <c r="A128" i="13"/>
  <c r="A127" i="13"/>
  <c r="A126" i="13"/>
  <c r="A125" i="13"/>
  <c r="A124" i="13"/>
  <c r="A123" i="13"/>
  <c r="A122" i="13"/>
  <c r="A121" i="13"/>
  <c r="A120" i="13"/>
  <c r="F119" i="13"/>
  <c r="A119" i="13"/>
  <c r="A118" i="13"/>
  <c r="A117" i="13"/>
  <c r="A116" i="13"/>
  <c r="F115" i="13"/>
  <c r="A115" i="13"/>
  <c r="A114" i="13"/>
  <c r="A113" i="13"/>
  <c r="A112" i="13"/>
  <c r="A111" i="13"/>
  <c r="A110" i="13"/>
  <c r="A109" i="13"/>
  <c r="A108" i="13"/>
  <c r="A107" i="13"/>
  <c r="A106" i="13"/>
  <c r="A105" i="13"/>
  <c r="A104" i="13"/>
  <c r="A103" i="13"/>
  <c r="A102" i="13"/>
  <c r="A101" i="13"/>
  <c r="A100" i="13"/>
  <c r="A99" i="13"/>
  <c r="F98" i="13"/>
  <c r="A98" i="13"/>
  <c r="A97" i="13"/>
  <c r="A96" i="13"/>
  <c r="A95" i="13"/>
  <c r="A94" i="13"/>
  <c r="A93" i="13"/>
  <c r="A92" i="13"/>
  <c r="A91" i="13"/>
  <c r="A90" i="13"/>
  <c r="A89" i="13"/>
  <c r="A88" i="13"/>
  <c r="A87" i="13"/>
  <c r="A86" i="13"/>
  <c r="A85" i="13"/>
  <c r="A84" i="13"/>
  <c r="A83" i="13"/>
  <c r="A82" i="13"/>
  <c r="A81" i="13"/>
  <c r="A80" i="13"/>
  <c r="A79" i="13"/>
  <c r="A78" i="13"/>
  <c r="F77" i="13"/>
  <c r="A77" i="13"/>
  <c r="A76" i="13"/>
  <c r="A75" i="13"/>
  <c r="F74" i="13"/>
  <c r="A74" i="13"/>
  <c r="A73" i="13"/>
  <c r="A72" i="13"/>
  <c r="A71" i="13"/>
  <c r="A70" i="13"/>
  <c r="A69" i="13"/>
  <c r="A68" i="13"/>
  <c r="A67" i="13"/>
  <c r="A66" i="13"/>
  <c r="A65" i="13"/>
  <c r="A64" i="13"/>
  <c r="A63" i="13"/>
  <c r="A62" i="13"/>
  <c r="A61" i="13"/>
  <c r="A60" i="13"/>
  <c r="A59" i="13"/>
  <c r="A58" i="13"/>
  <c r="A57" i="13"/>
  <c r="F56" i="13"/>
  <c r="A56" i="13"/>
  <c r="A55" i="13"/>
  <c r="A54" i="13"/>
  <c r="A53" i="13"/>
  <c r="A52" i="13"/>
  <c r="A51" i="13"/>
  <c r="A50" i="13"/>
  <c r="A49" i="13"/>
  <c r="A48" i="13"/>
  <c r="A47" i="13"/>
  <c r="F46" i="13"/>
  <c r="A46" i="13"/>
  <c r="A45" i="13"/>
  <c r="A44" i="13"/>
  <c r="A43" i="13"/>
  <c r="A42" i="13"/>
  <c r="A41" i="13"/>
  <c r="A40" i="13"/>
  <c r="A39" i="13"/>
  <c r="A38" i="13"/>
  <c r="A37" i="13"/>
  <c r="A36" i="13"/>
  <c r="A35" i="13"/>
  <c r="A34" i="13"/>
  <c r="A33" i="13"/>
  <c r="A32" i="13"/>
  <c r="A31" i="13"/>
  <c r="A30" i="13"/>
  <c r="F29" i="13"/>
  <c r="A29" i="13"/>
  <c r="A28" i="13"/>
  <c r="A27" i="13"/>
  <c r="F26" i="13"/>
  <c r="A26" i="13"/>
  <c r="A25" i="13"/>
  <c r="A24" i="13"/>
  <c r="F23" i="13"/>
  <c r="A23" i="13"/>
  <c r="A22" i="13"/>
  <c r="A21" i="13"/>
  <c r="F20" i="13"/>
  <c r="A20" i="13"/>
  <c r="A19" i="13"/>
  <c r="A18" i="13"/>
  <c r="A17" i="13"/>
  <c r="A16" i="13"/>
  <c r="A15" i="13"/>
  <c r="A14" i="13"/>
  <c r="A13" i="13"/>
  <c r="A12" i="13"/>
  <c r="A11" i="13"/>
  <c r="F10" i="13"/>
  <c r="A10" i="13"/>
  <c r="A9" i="13"/>
  <c r="A8" i="13"/>
  <c r="F7" i="13"/>
  <c r="A7" i="13"/>
  <c r="A6" i="13"/>
  <c r="A5" i="13"/>
  <c r="F4" i="13"/>
  <c r="D136" i="12"/>
  <c r="D138" i="12" s="1"/>
  <c r="E134" i="12"/>
  <c r="E106" i="12"/>
  <c r="E94" i="12"/>
  <c r="A76" i="12"/>
  <c r="A75" i="12"/>
  <c r="A74" i="12"/>
  <c r="A73" i="12"/>
  <c r="A72" i="12"/>
  <c r="I71" i="12"/>
  <c r="F71" i="12"/>
  <c r="A71" i="12"/>
  <c r="A70" i="12"/>
  <c r="A69" i="12"/>
  <c r="A68" i="12"/>
  <c r="A67" i="12"/>
  <c r="F66" i="12"/>
  <c r="A66" i="12"/>
  <c r="A65" i="12"/>
  <c r="A64" i="12"/>
  <c r="A63" i="12"/>
  <c r="A62" i="12"/>
  <c r="F61" i="12"/>
  <c r="A61" i="12"/>
  <c r="A60" i="12"/>
  <c r="A59" i="12"/>
  <c r="A58" i="12"/>
  <c r="A57" i="12"/>
  <c r="A56" i="12"/>
  <c r="F55" i="12"/>
  <c r="A55" i="12"/>
  <c r="A54" i="12"/>
  <c r="A53" i="12"/>
  <c r="F52" i="12"/>
  <c r="A52" i="12"/>
  <c r="A51" i="12"/>
  <c r="A50" i="12"/>
  <c r="A49" i="12"/>
  <c r="F48" i="12"/>
  <c r="A48" i="12"/>
  <c r="A47" i="12"/>
  <c r="A46" i="12"/>
  <c r="F45" i="12"/>
  <c r="A45" i="12"/>
  <c r="A44" i="12"/>
  <c r="A43" i="12"/>
  <c r="F42" i="12"/>
  <c r="A42" i="12"/>
  <c r="A41" i="12"/>
  <c r="A40" i="12"/>
  <c r="A39" i="12"/>
  <c r="A38" i="12"/>
  <c r="F37" i="12"/>
  <c r="A37" i="12"/>
  <c r="A36" i="12"/>
  <c r="A35" i="12"/>
  <c r="F34" i="12"/>
  <c r="A34" i="12"/>
  <c r="A33" i="12"/>
  <c r="A32" i="12"/>
  <c r="A31" i="12"/>
  <c r="A30" i="12"/>
  <c r="A29" i="12"/>
  <c r="A28" i="12"/>
  <c r="A27" i="12"/>
  <c r="I26" i="12"/>
  <c r="F26" i="12"/>
  <c r="A26" i="12"/>
  <c r="A25" i="12"/>
  <c r="A24" i="12"/>
  <c r="A23" i="12"/>
  <c r="A22" i="12"/>
  <c r="A21" i="12"/>
  <c r="A20" i="12"/>
  <c r="A19" i="12"/>
  <c r="A18" i="12"/>
  <c r="A17" i="12"/>
  <c r="F16" i="12"/>
  <c r="A16" i="12"/>
  <c r="A15" i="12"/>
  <c r="A14" i="12"/>
  <c r="A13" i="12"/>
  <c r="A12" i="12"/>
  <c r="I11" i="12"/>
  <c r="F11" i="12"/>
  <c r="A11" i="12"/>
  <c r="A10" i="12"/>
  <c r="A9" i="12"/>
  <c r="A8" i="12"/>
  <c r="A7" i="12"/>
  <c r="A6" i="12"/>
  <c r="A5" i="12"/>
  <c r="F4" i="12"/>
  <c r="E112" i="8"/>
  <c r="E107" i="8"/>
  <c r="E103" i="8"/>
  <c r="E101" i="8"/>
  <c r="E95" i="8"/>
  <c r="A52" i="8"/>
  <c r="A51" i="8"/>
  <c r="A50" i="8"/>
  <c r="A49" i="8"/>
  <c r="A48" i="8"/>
  <c r="A47" i="8"/>
  <c r="A46" i="8"/>
  <c r="F45" i="8"/>
  <c r="A45" i="8"/>
  <c r="A44" i="8"/>
  <c r="A43" i="8"/>
  <c r="A42" i="8"/>
  <c r="F41" i="8"/>
  <c r="A41" i="8"/>
  <c r="A40" i="8"/>
  <c r="A38" i="8"/>
  <c r="A37" i="8"/>
  <c r="F36" i="8"/>
  <c r="A36" i="8"/>
  <c r="A35" i="8"/>
  <c r="A34" i="8"/>
  <c r="F33" i="8"/>
  <c r="A33" i="8"/>
  <c r="A32" i="8"/>
  <c r="A31" i="8"/>
  <c r="A30" i="8"/>
  <c r="F29" i="8"/>
  <c r="A29" i="8"/>
  <c r="A28" i="8"/>
  <c r="A27" i="8"/>
  <c r="A26" i="8"/>
  <c r="I25" i="8"/>
  <c r="F25" i="8"/>
  <c r="A25" i="8"/>
  <c r="A24" i="8"/>
  <c r="A23" i="8"/>
  <c r="F22" i="8"/>
  <c r="A22" i="8"/>
  <c r="A20" i="8"/>
  <c r="F19" i="8"/>
  <c r="A17" i="8"/>
  <c r="F16" i="8"/>
  <c r="A15" i="8"/>
  <c r="A14" i="8"/>
  <c r="A13" i="8"/>
  <c r="A12" i="8"/>
  <c r="A11" i="8"/>
  <c r="A10" i="8"/>
  <c r="A9" i="8"/>
  <c r="A8" i="8"/>
  <c r="A7" i="8"/>
  <c r="A6" i="8"/>
  <c r="A5" i="8"/>
  <c r="F4" i="8"/>
  <c r="D45" i="7"/>
  <c r="A29" i="7"/>
  <c r="A28" i="7"/>
  <c r="F27" i="7"/>
  <c r="A27" i="7"/>
  <c r="A26" i="7"/>
  <c r="A25" i="7"/>
  <c r="A24" i="7"/>
  <c r="A23" i="7"/>
  <c r="A22" i="7"/>
  <c r="A21" i="7"/>
  <c r="A20" i="7"/>
  <c r="A19" i="7"/>
  <c r="A18" i="7"/>
  <c r="A17" i="7"/>
  <c r="F16" i="7"/>
  <c r="A16" i="7"/>
  <c r="A15" i="7"/>
  <c r="A14" i="7"/>
  <c r="A13" i="7"/>
  <c r="A12" i="7"/>
  <c r="A11" i="7"/>
  <c r="A10" i="7"/>
  <c r="A8" i="7"/>
  <c r="A7" i="7"/>
  <c r="A6" i="7"/>
  <c r="A5" i="7"/>
  <c r="F4" i="7"/>
  <c r="D140" i="6"/>
  <c r="D142" i="6" s="1"/>
  <c r="E137" i="6"/>
  <c r="E129" i="6"/>
  <c r="E126" i="6"/>
  <c r="E124" i="6"/>
  <c r="E122" i="6"/>
  <c r="E119" i="6"/>
  <c r="E117" i="6"/>
  <c r="E115" i="6"/>
  <c r="E111" i="6"/>
  <c r="E109" i="6"/>
  <c r="E97" i="6"/>
  <c r="F60" i="6"/>
  <c r="A60" i="6"/>
  <c r="F57" i="6"/>
  <c r="A57" i="6"/>
  <c r="F54" i="6"/>
  <c r="A54" i="6"/>
  <c r="A53" i="6"/>
  <c r="F51" i="6"/>
  <c r="A51" i="6"/>
  <c r="F48" i="6"/>
  <c r="A48" i="6"/>
  <c r="A47" i="6"/>
  <c r="F45" i="6"/>
  <c r="A45" i="6"/>
  <c r="A44" i="6"/>
  <c r="F42" i="6"/>
  <c r="A42" i="6"/>
  <c r="A41" i="6"/>
  <c r="F37" i="6"/>
  <c r="A37" i="6"/>
  <c r="A35" i="6"/>
  <c r="I32" i="6"/>
  <c r="F32" i="6"/>
  <c r="A32" i="6"/>
  <c r="A31" i="6"/>
  <c r="F29" i="6"/>
  <c r="A29" i="6"/>
  <c r="A28" i="6"/>
  <c r="F26" i="6"/>
  <c r="A26" i="6"/>
  <c r="A25" i="6"/>
  <c r="F23" i="6"/>
  <c r="A23" i="6"/>
  <c r="A22" i="6"/>
  <c r="F19" i="6"/>
  <c r="A19" i="6"/>
  <c r="A16" i="6"/>
  <c r="F14" i="6"/>
  <c r="A14" i="6"/>
  <c r="F5" i="6"/>
  <c r="A4" i="6"/>
  <c r="D40" i="5"/>
  <c r="F25" i="5"/>
  <c r="F18" i="5"/>
  <c r="F15" i="5"/>
  <c r="F6" i="5"/>
  <c r="D25" i="4"/>
  <c r="F14" i="4"/>
  <c r="F4" i="4"/>
  <c r="D19" i="3"/>
  <c r="F5" i="3"/>
  <c r="AF115" i="18"/>
  <c r="AB115" i="18"/>
  <c r="V115" i="18"/>
  <c r="R115" i="18"/>
  <c r="N115" i="18"/>
  <c r="J115" i="18"/>
  <c r="H115" i="18"/>
  <c r="F115" i="18"/>
  <c r="D115" i="18"/>
  <c r="C115" i="18"/>
  <c r="AH114" i="18"/>
  <c r="AI114" i="18" s="1"/>
  <c r="AG114" i="18"/>
  <c r="AD114" i="18"/>
  <c r="AE114" i="18" s="1"/>
  <c r="AC114" i="18"/>
  <c r="T114" i="18"/>
  <c r="U114" i="18" s="1"/>
  <c r="S114" i="18"/>
  <c r="P114" i="18"/>
  <c r="Q114" i="18" s="1"/>
  <c r="O114" i="18"/>
  <c r="L114" i="18"/>
  <c r="M114" i="18" s="1"/>
  <c r="K114" i="18"/>
  <c r="G114" i="18"/>
  <c r="AH113" i="18"/>
  <c r="AI113" i="18" s="1"/>
  <c r="AG113" i="18"/>
  <c r="AD113" i="18"/>
  <c r="AE113" i="18" s="1"/>
  <c r="AC113" i="18"/>
  <c r="AO113" i="18" s="1"/>
  <c r="X113" i="18"/>
  <c r="Y113" i="18" s="1"/>
  <c r="W113" i="18"/>
  <c r="T113" i="18"/>
  <c r="U113" i="18" s="1"/>
  <c r="S113" i="18"/>
  <c r="P113" i="18"/>
  <c r="Q113" i="18" s="1"/>
  <c r="O113" i="18"/>
  <c r="L113" i="18"/>
  <c r="M113" i="18" s="1"/>
  <c r="K113" i="18"/>
  <c r="G113" i="18"/>
  <c r="AH112" i="18"/>
  <c r="AI112" i="18" s="1"/>
  <c r="AG112" i="18"/>
  <c r="AD112" i="18"/>
  <c r="AE112" i="18" s="1"/>
  <c r="AC112" i="18"/>
  <c r="X112" i="18"/>
  <c r="Y112" i="18" s="1"/>
  <c r="W112" i="18"/>
  <c r="T112" i="18"/>
  <c r="U112" i="18" s="1"/>
  <c r="S112" i="18"/>
  <c r="P112" i="18"/>
  <c r="Q112" i="18" s="1"/>
  <c r="O112" i="18"/>
  <c r="L112" i="18"/>
  <c r="M112" i="18" s="1"/>
  <c r="K112" i="18"/>
  <c r="I112" i="18"/>
  <c r="G112" i="18"/>
  <c r="AH111" i="18"/>
  <c r="AI111" i="18" s="1"/>
  <c r="AG111" i="18"/>
  <c r="AD111" i="18"/>
  <c r="AE111" i="18" s="1"/>
  <c r="AC111" i="18"/>
  <c r="X111" i="18"/>
  <c r="Y111" i="18" s="1"/>
  <c r="W111" i="18"/>
  <c r="T111" i="18"/>
  <c r="U111" i="18" s="1"/>
  <c r="S111" i="18"/>
  <c r="P111" i="18"/>
  <c r="Q111" i="18" s="1"/>
  <c r="O111" i="18"/>
  <c r="L111" i="18"/>
  <c r="M111" i="18" s="1"/>
  <c r="K111" i="18"/>
  <c r="G111" i="18"/>
  <c r="AH110" i="18"/>
  <c r="AI110" i="18" s="1"/>
  <c r="AG110" i="18"/>
  <c r="AD110" i="18"/>
  <c r="AE110" i="18" s="1"/>
  <c r="AC110" i="18"/>
  <c r="AO110" i="18" s="1"/>
  <c r="X110" i="18"/>
  <c r="Y110" i="18" s="1"/>
  <c r="W110" i="18"/>
  <c r="T110" i="18"/>
  <c r="U110" i="18" s="1"/>
  <c r="S110" i="18"/>
  <c r="P110" i="18"/>
  <c r="Q110" i="18" s="1"/>
  <c r="O110" i="18"/>
  <c r="L110" i="18"/>
  <c r="M110" i="18" s="1"/>
  <c r="K110" i="18"/>
  <c r="G110" i="18"/>
  <c r="AH109" i="18"/>
  <c r="AI109" i="18" s="1"/>
  <c r="AG109" i="18"/>
  <c r="AD109" i="18"/>
  <c r="AE109" i="18" s="1"/>
  <c r="AC109" i="18"/>
  <c r="X109" i="18"/>
  <c r="Y109" i="18" s="1"/>
  <c r="W109" i="18"/>
  <c r="T109" i="18"/>
  <c r="U109" i="18" s="1"/>
  <c r="S109" i="18"/>
  <c r="P109" i="18"/>
  <c r="Q109" i="18" s="1"/>
  <c r="O109" i="18"/>
  <c r="L109" i="18"/>
  <c r="M109" i="18" s="1"/>
  <c r="K109" i="18"/>
  <c r="G109" i="18"/>
  <c r="AH108" i="18"/>
  <c r="AI108" i="18" s="1"/>
  <c r="AD108" i="18"/>
  <c r="AE108" i="18" s="1"/>
  <c r="AC108" i="18"/>
  <c r="AO108" i="18" s="1"/>
  <c r="X108" i="18"/>
  <c r="Y108" i="18" s="1"/>
  <c r="W108" i="18"/>
  <c r="T108" i="18"/>
  <c r="U108" i="18" s="1"/>
  <c r="S108" i="18"/>
  <c r="P108" i="18"/>
  <c r="Q108" i="18" s="1"/>
  <c r="O108" i="18"/>
  <c r="L108" i="18"/>
  <c r="M108" i="18" s="1"/>
  <c r="K108" i="18"/>
  <c r="G108" i="18"/>
  <c r="AH107" i="18"/>
  <c r="AI107" i="18" s="1"/>
  <c r="AG107" i="18"/>
  <c r="AD107" i="18"/>
  <c r="AE107" i="18" s="1"/>
  <c r="AC107" i="18"/>
  <c r="X107" i="18"/>
  <c r="Y107" i="18" s="1"/>
  <c r="W107" i="18"/>
  <c r="T107" i="18"/>
  <c r="U107" i="18" s="1"/>
  <c r="S107" i="18"/>
  <c r="P107" i="18"/>
  <c r="Q107" i="18" s="1"/>
  <c r="O107" i="18"/>
  <c r="AA107" i="18" s="1"/>
  <c r="L107" i="18"/>
  <c r="M107" i="18" s="1"/>
  <c r="K107" i="18"/>
  <c r="G107" i="18"/>
  <c r="AH106" i="18"/>
  <c r="AI106" i="18" s="1"/>
  <c r="AG106" i="18"/>
  <c r="AD106" i="18"/>
  <c r="AE106" i="18" s="1"/>
  <c r="AC106" i="18"/>
  <c r="X106" i="18"/>
  <c r="Y106" i="18" s="1"/>
  <c r="W106" i="18"/>
  <c r="T106" i="18"/>
  <c r="U106" i="18" s="1"/>
  <c r="S106" i="18"/>
  <c r="P106" i="18"/>
  <c r="Q106" i="18" s="1"/>
  <c r="O106" i="18"/>
  <c r="L106" i="18"/>
  <c r="M106" i="18" s="1"/>
  <c r="K106" i="18"/>
  <c r="I106" i="18"/>
  <c r="G106" i="18"/>
  <c r="AH105" i="18"/>
  <c r="AI105" i="18" s="1"/>
  <c r="AD105" i="18"/>
  <c r="AE105" i="18" s="1"/>
  <c r="AC105" i="18"/>
  <c r="AO105" i="18" s="1"/>
  <c r="X105" i="18"/>
  <c r="Y105" i="18" s="1"/>
  <c r="W105" i="18"/>
  <c r="T105" i="18"/>
  <c r="U105" i="18" s="1"/>
  <c r="S105" i="18"/>
  <c r="P105" i="18"/>
  <c r="Q105" i="18" s="1"/>
  <c r="O105" i="18"/>
  <c r="L105" i="18"/>
  <c r="M105" i="18" s="1"/>
  <c r="K105" i="18"/>
  <c r="G105" i="18"/>
  <c r="AH104" i="18"/>
  <c r="AD104" i="18"/>
  <c r="AE104" i="18" s="1"/>
  <c r="AC104" i="18"/>
  <c r="AO104" i="18" s="1"/>
  <c r="X104" i="18"/>
  <c r="Y104" i="18" s="1"/>
  <c r="W104" i="18"/>
  <c r="T104" i="18"/>
  <c r="U104" i="18" s="1"/>
  <c r="S104" i="18"/>
  <c r="P104" i="18"/>
  <c r="Q104" i="18" s="1"/>
  <c r="O104" i="18"/>
  <c r="L104" i="18"/>
  <c r="M104" i="18" s="1"/>
  <c r="K104" i="18"/>
  <c r="G104" i="18"/>
  <c r="AH103" i="18"/>
  <c r="AI103" i="18" s="1"/>
  <c r="AD103" i="18"/>
  <c r="AE103" i="18" s="1"/>
  <c r="AC103" i="18"/>
  <c r="AO103" i="18" s="1"/>
  <c r="X103" i="18"/>
  <c r="Y103" i="18" s="1"/>
  <c r="W103" i="18"/>
  <c r="T103" i="18"/>
  <c r="U103" i="18" s="1"/>
  <c r="S103" i="18"/>
  <c r="P103" i="18"/>
  <c r="Q103" i="18" s="1"/>
  <c r="O103" i="18"/>
  <c r="L103" i="18"/>
  <c r="M103" i="18" s="1"/>
  <c r="K103" i="18"/>
  <c r="G103" i="18"/>
  <c r="AH102" i="18"/>
  <c r="AI102" i="18" s="1"/>
  <c r="AG102" i="18"/>
  <c r="AD102" i="18"/>
  <c r="AE102" i="18" s="1"/>
  <c r="AC102" i="18"/>
  <c r="X102" i="18"/>
  <c r="Y102" i="18" s="1"/>
  <c r="W102" i="18"/>
  <c r="T102" i="18"/>
  <c r="U102" i="18" s="1"/>
  <c r="S102" i="18"/>
  <c r="P102" i="18"/>
  <c r="Q102" i="18" s="1"/>
  <c r="O102" i="18"/>
  <c r="L102" i="18"/>
  <c r="M102" i="18" s="1"/>
  <c r="K102" i="18"/>
  <c r="G102" i="18"/>
  <c r="AH101" i="18"/>
  <c r="AI101" i="18" s="1"/>
  <c r="AG101" i="18"/>
  <c r="AD101" i="18"/>
  <c r="AE101" i="18" s="1"/>
  <c r="AC101" i="18"/>
  <c r="X101" i="18"/>
  <c r="Y101" i="18" s="1"/>
  <c r="W101" i="18"/>
  <c r="T101" i="18"/>
  <c r="U101" i="18" s="1"/>
  <c r="S101" i="18"/>
  <c r="P101" i="18"/>
  <c r="Q101" i="18" s="1"/>
  <c r="O101" i="18"/>
  <c r="L101" i="18"/>
  <c r="M101" i="18" s="1"/>
  <c r="K101" i="18"/>
  <c r="G101" i="18"/>
  <c r="AD100" i="18"/>
  <c r="AE100" i="18" s="1"/>
  <c r="AC100" i="18"/>
  <c r="AO100" i="18" s="1"/>
  <c r="X100" i="18"/>
  <c r="Y100" i="18" s="1"/>
  <c r="W100" i="18"/>
  <c r="T100" i="18"/>
  <c r="U100" i="18" s="1"/>
  <c r="S100" i="18"/>
  <c r="P100" i="18"/>
  <c r="Q100" i="18" s="1"/>
  <c r="O100" i="18"/>
  <c r="L100" i="18"/>
  <c r="M100" i="18" s="1"/>
  <c r="K100" i="18"/>
  <c r="G100" i="18"/>
  <c r="AH99" i="18"/>
  <c r="AI99" i="18" s="1"/>
  <c r="AG99" i="18"/>
  <c r="AD99" i="18"/>
  <c r="AE99" i="18" s="1"/>
  <c r="AC99" i="18"/>
  <c r="X99" i="18"/>
  <c r="Y99" i="18" s="1"/>
  <c r="W99" i="18"/>
  <c r="T99" i="18"/>
  <c r="U99" i="18" s="1"/>
  <c r="S99" i="18"/>
  <c r="P99" i="18"/>
  <c r="Q99" i="18" s="1"/>
  <c r="O99" i="18"/>
  <c r="AA99" i="18" s="1"/>
  <c r="L99" i="18"/>
  <c r="M99" i="18" s="1"/>
  <c r="K99" i="18"/>
  <c r="G99" i="18"/>
  <c r="AH98" i="18"/>
  <c r="AI98" i="18" s="1"/>
  <c r="AD98" i="18"/>
  <c r="AE98" i="18" s="1"/>
  <c r="AC98" i="18"/>
  <c r="AO98" i="18" s="1"/>
  <c r="X98" i="18"/>
  <c r="Y98" i="18" s="1"/>
  <c r="W98" i="18"/>
  <c r="T98" i="18"/>
  <c r="U98" i="18" s="1"/>
  <c r="S98" i="18"/>
  <c r="P98" i="18"/>
  <c r="Q98" i="18" s="1"/>
  <c r="O98" i="18"/>
  <c r="AA98" i="18" s="1"/>
  <c r="L98" i="18"/>
  <c r="M98" i="18" s="1"/>
  <c r="K98" i="18"/>
  <c r="G98" i="18"/>
  <c r="AH97" i="18"/>
  <c r="AI97" i="18" s="1"/>
  <c r="AG97" i="18"/>
  <c r="AD97" i="18"/>
  <c r="AE97" i="18" s="1"/>
  <c r="AC97" i="18"/>
  <c r="X97" i="18"/>
  <c r="Y97" i="18" s="1"/>
  <c r="W97" i="18"/>
  <c r="T97" i="18"/>
  <c r="U97" i="18" s="1"/>
  <c r="S97" i="18"/>
  <c r="P97" i="18"/>
  <c r="Q97" i="18" s="1"/>
  <c r="O97" i="18"/>
  <c r="L97" i="18"/>
  <c r="M97" i="18" s="1"/>
  <c r="K97" i="18"/>
  <c r="G97" i="18"/>
  <c r="AH96" i="18"/>
  <c r="AI96" i="18" s="1"/>
  <c r="AG96" i="18"/>
  <c r="AD96" i="18"/>
  <c r="AE96" i="18" s="1"/>
  <c r="AC96" i="18"/>
  <c r="AO96" i="18" s="1"/>
  <c r="X96" i="18"/>
  <c r="Y96" i="18" s="1"/>
  <c r="W96" i="18"/>
  <c r="T96" i="18"/>
  <c r="U96" i="18" s="1"/>
  <c r="S96" i="18"/>
  <c r="P96" i="18"/>
  <c r="Q96" i="18" s="1"/>
  <c r="O96" i="18"/>
  <c r="L96" i="18"/>
  <c r="M96" i="18" s="1"/>
  <c r="K96" i="18"/>
  <c r="G96" i="18"/>
  <c r="AH95" i="18"/>
  <c r="AD95" i="18"/>
  <c r="AE95" i="18" s="1"/>
  <c r="AC95" i="18"/>
  <c r="AO95" i="18" s="1"/>
  <c r="X95" i="18"/>
  <c r="Y95" i="18" s="1"/>
  <c r="W95" i="18"/>
  <c r="T95" i="18"/>
  <c r="U95" i="18" s="1"/>
  <c r="S95" i="18"/>
  <c r="P95" i="18"/>
  <c r="Q95" i="18" s="1"/>
  <c r="O95" i="18"/>
  <c r="L95" i="18"/>
  <c r="M95" i="18" s="1"/>
  <c r="K95" i="18"/>
  <c r="G95" i="18"/>
  <c r="AH94" i="18"/>
  <c r="AI94" i="18" s="1"/>
  <c r="AD94" i="18"/>
  <c r="AE94" i="18" s="1"/>
  <c r="AC94" i="18"/>
  <c r="AO94" i="18" s="1"/>
  <c r="X94" i="18"/>
  <c r="Y94" i="18" s="1"/>
  <c r="W94" i="18"/>
  <c r="T94" i="18"/>
  <c r="U94" i="18" s="1"/>
  <c r="S94" i="18"/>
  <c r="P94" i="18"/>
  <c r="Q94" i="18" s="1"/>
  <c r="O94" i="18"/>
  <c r="L94" i="18"/>
  <c r="M94" i="18" s="1"/>
  <c r="K94" i="18"/>
  <c r="G94" i="18"/>
  <c r="AH93" i="18"/>
  <c r="AI93" i="18" s="1"/>
  <c r="AD93" i="18"/>
  <c r="AE93" i="18" s="1"/>
  <c r="AC93" i="18"/>
  <c r="AO93" i="18" s="1"/>
  <c r="X93" i="18"/>
  <c r="Y93" i="18" s="1"/>
  <c r="W93" i="18"/>
  <c r="T93" i="18"/>
  <c r="U93" i="18" s="1"/>
  <c r="S93" i="18"/>
  <c r="P93" i="18"/>
  <c r="Q93" i="18" s="1"/>
  <c r="O93" i="18"/>
  <c r="L93" i="18"/>
  <c r="M93" i="18" s="1"/>
  <c r="K93" i="18"/>
  <c r="G93" i="18"/>
  <c r="AH92" i="18"/>
  <c r="AD92" i="18"/>
  <c r="AE92" i="18" s="1"/>
  <c r="AC92" i="18"/>
  <c r="AO92" i="18" s="1"/>
  <c r="X92" i="18"/>
  <c r="Y92" i="18" s="1"/>
  <c r="W92" i="18"/>
  <c r="T92" i="18"/>
  <c r="U92" i="18" s="1"/>
  <c r="S92" i="18"/>
  <c r="P92" i="18"/>
  <c r="Q92" i="18" s="1"/>
  <c r="O92" i="18"/>
  <c r="L92" i="18"/>
  <c r="M92" i="18" s="1"/>
  <c r="K92" i="18"/>
  <c r="G92" i="18"/>
  <c r="AH91" i="18"/>
  <c r="AI91" i="18" s="1"/>
  <c r="AD91" i="18"/>
  <c r="AC91" i="18"/>
  <c r="AO91" i="18" s="1"/>
  <c r="X91" i="18"/>
  <c r="Y91" i="18" s="1"/>
  <c r="W91" i="18"/>
  <c r="T91" i="18"/>
  <c r="U91" i="18" s="1"/>
  <c r="S91" i="18"/>
  <c r="P91" i="18"/>
  <c r="Q91" i="18" s="1"/>
  <c r="O91" i="18"/>
  <c r="L91" i="18"/>
  <c r="M91" i="18" s="1"/>
  <c r="K91" i="18"/>
  <c r="G91" i="18"/>
  <c r="AH90" i="18"/>
  <c r="AI90" i="18" s="1"/>
  <c r="AD90" i="18"/>
  <c r="AC90" i="18"/>
  <c r="AO90" i="18" s="1"/>
  <c r="X90" i="18"/>
  <c r="Y90" i="18" s="1"/>
  <c r="W90" i="18"/>
  <c r="T90" i="18"/>
  <c r="U90" i="18" s="1"/>
  <c r="S90" i="18"/>
  <c r="P90" i="18"/>
  <c r="Q90" i="18" s="1"/>
  <c r="O90" i="18"/>
  <c r="L90" i="18"/>
  <c r="M90" i="18" s="1"/>
  <c r="K90" i="18"/>
  <c r="G90" i="18"/>
  <c r="AH89" i="18"/>
  <c r="AI89" i="18" s="1"/>
  <c r="AD89" i="18"/>
  <c r="AE89" i="18" s="1"/>
  <c r="AC89" i="18"/>
  <c r="AO89" i="18" s="1"/>
  <c r="X89" i="18"/>
  <c r="Y89" i="18" s="1"/>
  <c r="W89" i="18"/>
  <c r="T89" i="18"/>
  <c r="U89" i="18" s="1"/>
  <c r="S89" i="18"/>
  <c r="P89" i="18"/>
  <c r="Q89" i="18" s="1"/>
  <c r="O89" i="18"/>
  <c r="L89" i="18"/>
  <c r="M89" i="18" s="1"/>
  <c r="K89" i="18"/>
  <c r="G89" i="18"/>
  <c r="AH88" i="18"/>
  <c r="AI88" i="18" s="1"/>
  <c r="AD88" i="18"/>
  <c r="AE88" i="18" s="1"/>
  <c r="AC88" i="18"/>
  <c r="AO88" i="18" s="1"/>
  <c r="X88" i="18"/>
  <c r="Y88" i="18" s="1"/>
  <c r="W88" i="18"/>
  <c r="T88" i="18"/>
  <c r="U88" i="18" s="1"/>
  <c r="S88" i="18"/>
  <c r="P88" i="18"/>
  <c r="Q88" i="18" s="1"/>
  <c r="O88" i="18"/>
  <c r="L88" i="18"/>
  <c r="M88" i="18" s="1"/>
  <c r="K88" i="18"/>
  <c r="G88" i="18"/>
  <c r="AH87" i="18"/>
  <c r="AI87" i="18" s="1"/>
  <c r="AG87" i="18"/>
  <c r="AD87" i="18"/>
  <c r="AC87" i="18"/>
  <c r="X87" i="18"/>
  <c r="Y87" i="18" s="1"/>
  <c r="W87" i="18"/>
  <c r="T87" i="18"/>
  <c r="U87" i="18" s="1"/>
  <c r="S87" i="18"/>
  <c r="P87" i="18"/>
  <c r="Q87" i="18" s="1"/>
  <c r="O87" i="18"/>
  <c r="L87" i="18"/>
  <c r="M87" i="18" s="1"/>
  <c r="K87" i="18"/>
  <c r="G87" i="18"/>
  <c r="AH86" i="18"/>
  <c r="AI86" i="18" s="1"/>
  <c r="AD86" i="18"/>
  <c r="AC86" i="18"/>
  <c r="AO86" i="18" s="1"/>
  <c r="X86" i="18"/>
  <c r="Y86" i="18" s="1"/>
  <c r="W86" i="18"/>
  <c r="T86" i="18"/>
  <c r="U86" i="18" s="1"/>
  <c r="S86" i="18"/>
  <c r="P86" i="18"/>
  <c r="Q86" i="18" s="1"/>
  <c r="O86" i="18"/>
  <c r="L86" i="18"/>
  <c r="M86" i="18" s="1"/>
  <c r="K86" i="18"/>
  <c r="G86" i="18"/>
  <c r="AH85" i="18"/>
  <c r="AD85" i="18"/>
  <c r="X85" i="18"/>
  <c r="AH84" i="18"/>
  <c r="AI84" i="18" s="1"/>
  <c r="AG84" i="18"/>
  <c r="AD84" i="18"/>
  <c r="AE84" i="18" s="1"/>
  <c r="AC84" i="18"/>
  <c r="X84" i="18"/>
  <c r="Y84" i="18" s="1"/>
  <c r="W84" i="18"/>
  <c r="T84" i="18"/>
  <c r="U84" i="18" s="1"/>
  <c r="S84" i="18"/>
  <c r="P84" i="18"/>
  <c r="Q84" i="18" s="1"/>
  <c r="O84" i="18"/>
  <c r="L84" i="18"/>
  <c r="M84" i="18" s="1"/>
  <c r="K84" i="18"/>
  <c r="G84" i="18"/>
  <c r="AD83" i="18"/>
  <c r="AE83" i="18" s="1"/>
  <c r="AC83" i="18"/>
  <c r="AO83" i="18" s="1"/>
  <c r="X83" i="18"/>
  <c r="Y83" i="18" s="1"/>
  <c r="W83" i="18"/>
  <c r="T83" i="18"/>
  <c r="U83" i="18" s="1"/>
  <c r="S83" i="18"/>
  <c r="P83" i="18"/>
  <c r="Q83" i="18" s="1"/>
  <c r="O83" i="18"/>
  <c r="L83" i="18"/>
  <c r="M83" i="18" s="1"/>
  <c r="K83" i="18"/>
  <c r="G83" i="18"/>
  <c r="AH82" i="18"/>
  <c r="AI82" i="18" s="1"/>
  <c r="AG82" i="18"/>
  <c r="AD82" i="18"/>
  <c r="AE82" i="18" s="1"/>
  <c r="AC82" i="18"/>
  <c r="X82" i="18"/>
  <c r="Y82" i="18" s="1"/>
  <c r="W82" i="18"/>
  <c r="T82" i="18"/>
  <c r="U82" i="18" s="1"/>
  <c r="S82" i="18"/>
  <c r="P82" i="18"/>
  <c r="Q82" i="18" s="1"/>
  <c r="O82" i="18"/>
  <c r="L82" i="18"/>
  <c r="M82" i="18" s="1"/>
  <c r="K82" i="18"/>
  <c r="G82" i="18"/>
  <c r="AH81" i="18"/>
  <c r="AI81" i="18" s="1"/>
  <c r="AG81" i="18"/>
  <c r="AD81" i="18"/>
  <c r="AE81" i="18" s="1"/>
  <c r="AC81" i="18"/>
  <c r="X81" i="18"/>
  <c r="Y81" i="18" s="1"/>
  <c r="W81" i="18"/>
  <c r="T81" i="18"/>
  <c r="U81" i="18" s="1"/>
  <c r="S81" i="18"/>
  <c r="P81" i="18"/>
  <c r="Q81" i="18" s="1"/>
  <c r="O81" i="18"/>
  <c r="L81" i="18"/>
  <c r="M81" i="18" s="1"/>
  <c r="K81" i="18"/>
  <c r="G81" i="18"/>
  <c r="AH80" i="18"/>
  <c r="AI80" i="18" s="1"/>
  <c r="AG80" i="18"/>
  <c r="AD80" i="18"/>
  <c r="AE80" i="18" s="1"/>
  <c r="AC80" i="18"/>
  <c r="X80" i="18"/>
  <c r="Y80" i="18" s="1"/>
  <c r="W80" i="18"/>
  <c r="T80" i="18"/>
  <c r="U80" i="18" s="1"/>
  <c r="S80" i="18"/>
  <c r="P80" i="18"/>
  <c r="Q80" i="18" s="1"/>
  <c r="O80" i="18"/>
  <c r="L80" i="18"/>
  <c r="M80" i="18" s="1"/>
  <c r="K80" i="18"/>
  <c r="G80" i="18"/>
  <c r="AH79" i="18"/>
  <c r="AI79" i="18" s="1"/>
  <c r="AG79" i="18"/>
  <c r="AD79" i="18"/>
  <c r="AE79" i="18" s="1"/>
  <c r="AC79" i="18"/>
  <c r="AO79" i="18" s="1"/>
  <c r="X79" i="18"/>
  <c r="Y79" i="18" s="1"/>
  <c r="W79" i="18"/>
  <c r="T79" i="18"/>
  <c r="U79" i="18" s="1"/>
  <c r="S79" i="18"/>
  <c r="P79" i="18"/>
  <c r="Q79" i="18" s="1"/>
  <c r="O79" i="18"/>
  <c r="L79" i="18"/>
  <c r="M79" i="18" s="1"/>
  <c r="K79" i="18"/>
  <c r="G79" i="18"/>
  <c r="AH78" i="18"/>
  <c r="AI78" i="18" s="1"/>
  <c r="AG78" i="18"/>
  <c r="AD78" i="18"/>
  <c r="AE78" i="18" s="1"/>
  <c r="AC78" i="18"/>
  <c r="X78" i="18"/>
  <c r="Y78" i="18" s="1"/>
  <c r="W78" i="18"/>
  <c r="T78" i="18"/>
  <c r="U78" i="18" s="1"/>
  <c r="S78" i="18"/>
  <c r="P78" i="18"/>
  <c r="Q78" i="18" s="1"/>
  <c r="O78" i="18"/>
  <c r="L78" i="18"/>
  <c r="M78" i="18" s="1"/>
  <c r="K78" i="18"/>
  <c r="G78" i="18"/>
  <c r="AH77" i="18"/>
  <c r="AI77" i="18" s="1"/>
  <c r="AG77" i="18"/>
  <c r="AD77" i="18"/>
  <c r="AE77" i="18" s="1"/>
  <c r="AC77" i="18"/>
  <c r="X77" i="18"/>
  <c r="Y77" i="18" s="1"/>
  <c r="W77" i="18"/>
  <c r="T77" i="18"/>
  <c r="U77" i="18" s="1"/>
  <c r="S77" i="18"/>
  <c r="P77" i="18"/>
  <c r="Q77" i="18" s="1"/>
  <c r="O77" i="18"/>
  <c r="L77" i="18"/>
  <c r="M77" i="18" s="1"/>
  <c r="K77" i="18"/>
  <c r="G77" i="18"/>
  <c r="AH76" i="18"/>
  <c r="AI76" i="18" s="1"/>
  <c r="AG76" i="18"/>
  <c r="AD76" i="18"/>
  <c r="AE76" i="18" s="1"/>
  <c r="AC76" i="18"/>
  <c r="X76" i="18"/>
  <c r="Y76" i="18" s="1"/>
  <c r="W76" i="18"/>
  <c r="T76" i="18"/>
  <c r="U76" i="18" s="1"/>
  <c r="S76" i="18"/>
  <c r="P76" i="18"/>
  <c r="Q76" i="18" s="1"/>
  <c r="O76" i="18"/>
  <c r="L76" i="18"/>
  <c r="M76" i="18" s="1"/>
  <c r="K76" i="18"/>
  <c r="G76" i="18"/>
  <c r="AH75" i="18"/>
  <c r="AI75" i="18" s="1"/>
  <c r="AD75" i="18"/>
  <c r="AE75" i="18" s="1"/>
  <c r="AC75" i="18"/>
  <c r="X75" i="18"/>
  <c r="Y75" i="18" s="1"/>
  <c r="W75" i="18"/>
  <c r="T75" i="18"/>
  <c r="U75" i="18" s="1"/>
  <c r="S75" i="18"/>
  <c r="P75" i="18"/>
  <c r="Q75" i="18" s="1"/>
  <c r="O75" i="18"/>
  <c r="L75" i="18"/>
  <c r="M75" i="18" s="1"/>
  <c r="K75" i="18"/>
  <c r="G75" i="18"/>
  <c r="AH74" i="18"/>
  <c r="AI74" i="18" s="1"/>
  <c r="AD74" i="18"/>
  <c r="AE74" i="18" s="1"/>
  <c r="AC74" i="18"/>
  <c r="AO74" i="18" s="1"/>
  <c r="X74" i="18"/>
  <c r="Y74" i="18" s="1"/>
  <c r="W74" i="18"/>
  <c r="T74" i="18"/>
  <c r="U74" i="18" s="1"/>
  <c r="S74" i="18"/>
  <c r="P74" i="18"/>
  <c r="Q74" i="18" s="1"/>
  <c r="L74" i="18"/>
  <c r="M74" i="18" s="1"/>
  <c r="K74" i="18"/>
  <c r="G74" i="18"/>
  <c r="AH73" i="18"/>
  <c r="AI73" i="18" s="1"/>
  <c r="AG73" i="18"/>
  <c r="AD73" i="18"/>
  <c r="AE73" i="18" s="1"/>
  <c r="AC73" i="18"/>
  <c r="X73" i="18"/>
  <c r="Y73" i="18" s="1"/>
  <c r="W73" i="18"/>
  <c r="T73" i="18"/>
  <c r="U73" i="18" s="1"/>
  <c r="S73" i="18"/>
  <c r="P73" i="18"/>
  <c r="Q73" i="18" s="1"/>
  <c r="L73" i="18"/>
  <c r="M73" i="18" s="1"/>
  <c r="K73" i="18"/>
  <c r="G73" i="18"/>
  <c r="AH72" i="18"/>
  <c r="AI72" i="18" s="1"/>
  <c r="AG72" i="18"/>
  <c r="AD72" i="18"/>
  <c r="AE72" i="18" s="1"/>
  <c r="AC72" i="18"/>
  <c r="X72" i="18"/>
  <c r="Y72" i="18" s="1"/>
  <c r="W72" i="18"/>
  <c r="T72" i="18"/>
  <c r="U72" i="18" s="1"/>
  <c r="S72" i="18"/>
  <c r="P72" i="18"/>
  <c r="Q72" i="18" s="1"/>
  <c r="L72" i="18"/>
  <c r="M72" i="18" s="1"/>
  <c r="K72" i="18"/>
  <c r="G72" i="18"/>
  <c r="AH71" i="18"/>
  <c r="AI71" i="18" s="1"/>
  <c r="AG71" i="18"/>
  <c r="AD71" i="18"/>
  <c r="AE71" i="18" s="1"/>
  <c r="AC71" i="18"/>
  <c r="X71" i="18"/>
  <c r="Y71" i="18" s="1"/>
  <c r="W71" i="18"/>
  <c r="T71" i="18"/>
  <c r="U71" i="18" s="1"/>
  <c r="S71" i="18"/>
  <c r="P71" i="18"/>
  <c r="Q71" i="18" s="1"/>
  <c r="L71" i="18"/>
  <c r="M71" i="18" s="1"/>
  <c r="K71" i="18"/>
  <c r="G71" i="18"/>
  <c r="AH70" i="18"/>
  <c r="AI70" i="18" s="1"/>
  <c r="AG70" i="18"/>
  <c r="AD70" i="18"/>
  <c r="AE70" i="18" s="1"/>
  <c r="AC70" i="18"/>
  <c r="X70" i="18"/>
  <c r="Y70" i="18" s="1"/>
  <c r="W70" i="18"/>
  <c r="T70" i="18"/>
  <c r="U70" i="18" s="1"/>
  <c r="S70" i="18"/>
  <c r="P70" i="18"/>
  <c r="Q70" i="18" s="1"/>
  <c r="L70" i="18"/>
  <c r="M70" i="18" s="1"/>
  <c r="K70" i="18"/>
  <c r="G70" i="18"/>
  <c r="AH69" i="18"/>
  <c r="AI69" i="18" s="1"/>
  <c r="AG69" i="18"/>
  <c r="AD69" i="18"/>
  <c r="AE69" i="18" s="1"/>
  <c r="AC69" i="18"/>
  <c r="X69" i="18"/>
  <c r="Y69" i="18" s="1"/>
  <c r="W69" i="18"/>
  <c r="T69" i="18"/>
  <c r="U69" i="18" s="1"/>
  <c r="S69" i="18"/>
  <c r="P69" i="18"/>
  <c r="Q69" i="18" s="1"/>
  <c r="L69" i="18"/>
  <c r="M69" i="18" s="1"/>
  <c r="K69" i="18"/>
  <c r="G69" i="18"/>
  <c r="AH68" i="18"/>
  <c r="AI68" i="18" s="1"/>
  <c r="AG68" i="18"/>
  <c r="AD68" i="18"/>
  <c r="AE68" i="18" s="1"/>
  <c r="AC68" i="18"/>
  <c r="X68" i="18"/>
  <c r="Y68" i="18" s="1"/>
  <c r="W68" i="18"/>
  <c r="T68" i="18"/>
  <c r="U68" i="18" s="1"/>
  <c r="S68" i="18"/>
  <c r="P68" i="18"/>
  <c r="Q68" i="18" s="1"/>
  <c r="L68" i="18"/>
  <c r="M68" i="18" s="1"/>
  <c r="K68" i="18"/>
  <c r="G68" i="18"/>
  <c r="AH67" i="18"/>
  <c r="AI67" i="18" s="1"/>
  <c r="AG67" i="18"/>
  <c r="AD67" i="18"/>
  <c r="AC67" i="18"/>
  <c r="X67" i="18"/>
  <c r="Y67" i="18" s="1"/>
  <c r="W67" i="18"/>
  <c r="T67" i="18"/>
  <c r="U67" i="18" s="1"/>
  <c r="S67" i="18"/>
  <c r="P67" i="18"/>
  <c r="Q67" i="18" s="1"/>
  <c r="L67" i="18"/>
  <c r="M67" i="18" s="1"/>
  <c r="K67" i="18"/>
  <c r="G67" i="18"/>
  <c r="AH66" i="18"/>
  <c r="AI66" i="18" s="1"/>
  <c r="AD66" i="18"/>
  <c r="AE66" i="18" s="1"/>
  <c r="AC66" i="18"/>
  <c r="X66" i="18"/>
  <c r="Y66" i="18" s="1"/>
  <c r="W66" i="18"/>
  <c r="T66" i="18"/>
  <c r="U66" i="18" s="1"/>
  <c r="S66" i="18"/>
  <c r="P66" i="18"/>
  <c r="Q66" i="18" s="1"/>
  <c r="L66" i="18"/>
  <c r="M66" i="18" s="1"/>
  <c r="K66" i="18"/>
  <c r="G66" i="18"/>
  <c r="AH65" i="18"/>
  <c r="AI65" i="18" s="1"/>
  <c r="AG65" i="18"/>
  <c r="AD65" i="18"/>
  <c r="AE65" i="18" s="1"/>
  <c r="AC65" i="18"/>
  <c r="X65" i="18"/>
  <c r="Y65" i="18" s="1"/>
  <c r="W65" i="18"/>
  <c r="T65" i="18"/>
  <c r="U65" i="18" s="1"/>
  <c r="S65" i="18"/>
  <c r="P65" i="18"/>
  <c r="Q65" i="18" s="1"/>
  <c r="L65" i="18"/>
  <c r="M65" i="18" s="1"/>
  <c r="K65" i="18"/>
  <c r="G65" i="18"/>
  <c r="AH64" i="18"/>
  <c r="AI64" i="18" s="1"/>
  <c r="AG64" i="18"/>
  <c r="AD64" i="18"/>
  <c r="AE64" i="18" s="1"/>
  <c r="AC64" i="18"/>
  <c r="X64" i="18"/>
  <c r="Y64" i="18" s="1"/>
  <c r="W64" i="18"/>
  <c r="T64" i="18"/>
  <c r="U64" i="18" s="1"/>
  <c r="S64" i="18"/>
  <c r="P64" i="18"/>
  <c r="Q64" i="18" s="1"/>
  <c r="L64" i="18"/>
  <c r="M64" i="18" s="1"/>
  <c r="K64" i="18"/>
  <c r="G64" i="18"/>
  <c r="AH63" i="18"/>
  <c r="AI63" i="18" s="1"/>
  <c r="AG63" i="18"/>
  <c r="AD63" i="18"/>
  <c r="AE63" i="18" s="1"/>
  <c r="AC63" i="18"/>
  <c r="X63" i="18"/>
  <c r="Y63" i="18" s="1"/>
  <c r="W63" i="18"/>
  <c r="T63" i="18"/>
  <c r="U63" i="18" s="1"/>
  <c r="S63" i="18"/>
  <c r="P63" i="18"/>
  <c r="Q63" i="18" s="1"/>
  <c r="L63" i="18"/>
  <c r="M63" i="18" s="1"/>
  <c r="K63" i="18"/>
  <c r="G63" i="18"/>
  <c r="AH62" i="18"/>
  <c r="AI62" i="18" s="1"/>
  <c r="AG62" i="18"/>
  <c r="AD62" i="18"/>
  <c r="AC62" i="18"/>
  <c r="X62" i="18"/>
  <c r="Y62" i="18" s="1"/>
  <c r="W62" i="18"/>
  <c r="T62" i="18"/>
  <c r="U62" i="18" s="1"/>
  <c r="S62" i="18"/>
  <c r="P62" i="18"/>
  <c r="Q62" i="18" s="1"/>
  <c r="L62" i="18"/>
  <c r="M62" i="18" s="1"/>
  <c r="K62" i="18"/>
  <c r="G62" i="18"/>
  <c r="AH61" i="18"/>
  <c r="AD61" i="18"/>
  <c r="X61" i="18"/>
  <c r="AH60" i="18"/>
  <c r="AI60" i="18" s="1"/>
  <c r="AG60" i="18"/>
  <c r="AD60" i="18"/>
  <c r="AE60" i="18" s="1"/>
  <c r="AC60" i="18"/>
  <c r="X60" i="18"/>
  <c r="Y60" i="18" s="1"/>
  <c r="W60" i="18"/>
  <c r="T60" i="18"/>
  <c r="U60" i="18" s="1"/>
  <c r="S60" i="18"/>
  <c r="P60" i="18"/>
  <c r="Q60" i="18" s="1"/>
  <c r="L60" i="18"/>
  <c r="M60" i="18" s="1"/>
  <c r="K60" i="18"/>
  <c r="G60" i="18"/>
  <c r="AH59" i="18"/>
  <c r="AD59" i="18"/>
  <c r="AE59" i="18" s="1"/>
  <c r="AC59" i="18"/>
  <c r="AO59" i="18" s="1"/>
  <c r="X59" i="18"/>
  <c r="Y59" i="18" s="1"/>
  <c r="W59" i="18"/>
  <c r="T59" i="18"/>
  <c r="U59" i="18" s="1"/>
  <c r="S59" i="18"/>
  <c r="P59" i="18"/>
  <c r="Q59" i="18" s="1"/>
  <c r="O59" i="18"/>
  <c r="L59" i="18"/>
  <c r="M59" i="18" s="1"/>
  <c r="K59" i="18"/>
  <c r="G59" i="18"/>
  <c r="AH58" i="18"/>
  <c r="AI58" i="18" s="1"/>
  <c r="AG58" i="18"/>
  <c r="AD58" i="18"/>
  <c r="AE58" i="18" s="1"/>
  <c r="AC58" i="18"/>
  <c r="X58" i="18"/>
  <c r="Y58" i="18" s="1"/>
  <c r="W58" i="18"/>
  <c r="T58" i="18"/>
  <c r="U58" i="18" s="1"/>
  <c r="S58" i="18"/>
  <c r="P58" i="18"/>
  <c r="Q58" i="18" s="1"/>
  <c r="O58" i="18"/>
  <c r="L58" i="18"/>
  <c r="M58" i="18" s="1"/>
  <c r="K58" i="18"/>
  <c r="G58" i="18"/>
  <c r="AH57" i="18"/>
  <c r="AI57" i="18" s="1"/>
  <c r="AG57" i="18"/>
  <c r="AD57" i="18"/>
  <c r="AE57" i="18" s="1"/>
  <c r="AC57" i="18"/>
  <c r="X57" i="18"/>
  <c r="Y57" i="18" s="1"/>
  <c r="W57" i="18"/>
  <c r="T57" i="18"/>
  <c r="U57" i="18" s="1"/>
  <c r="S57" i="18"/>
  <c r="P57" i="18"/>
  <c r="Q57" i="18" s="1"/>
  <c r="O57" i="18"/>
  <c r="AA57" i="18" s="1"/>
  <c r="L57" i="18"/>
  <c r="M57" i="18" s="1"/>
  <c r="K57" i="18"/>
  <c r="G57" i="18"/>
  <c r="AH56" i="18"/>
  <c r="AI56" i="18" s="1"/>
  <c r="AG56" i="18"/>
  <c r="AD56" i="18"/>
  <c r="AE56" i="18" s="1"/>
  <c r="AC56" i="18"/>
  <c r="X56" i="18"/>
  <c r="Y56" i="18" s="1"/>
  <c r="W56" i="18"/>
  <c r="T56" i="18"/>
  <c r="U56" i="18" s="1"/>
  <c r="S56" i="18"/>
  <c r="P56" i="18"/>
  <c r="Q56" i="18" s="1"/>
  <c r="O56" i="18"/>
  <c r="L56" i="18"/>
  <c r="M56" i="18" s="1"/>
  <c r="K56" i="18"/>
  <c r="G56" i="18"/>
  <c r="AH55" i="18"/>
  <c r="AI55" i="18" s="1"/>
  <c r="AG55" i="18"/>
  <c r="AD55" i="18"/>
  <c r="AE55" i="18" s="1"/>
  <c r="AC55" i="18"/>
  <c r="AO55" i="18" s="1"/>
  <c r="X55" i="18"/>
  <c r="Y55" i="18" s="1"/>
  <c r="W55" i="18"/>
  <c r="T55" i="18"/>
  <c r="U55" i="18" s="1"/>
  <c r="S55" i="18"/>
  <c r="P55" i="18"/>
  <c r="Q55" i="18" s="1"/>
  <c r="O55" i="18"/>
  <c r="L55" i="18"/>
  <c r="M55" i="18" s="1"/>
  <c r="K55" i="18"/>
  <c r="G55" i="18"/>
  <c r="AH54" i="18"/>
  <c r="AD54" i="18"/>
  <c r="AE54" i="18" s="1"/>
  <c r="AC54" i="18"/>
  <c r="AO54" i="18" s="1"/>
  <c r="X54" i="18"/>
  <c r="Y54" i="18" s="1"/>
  <c r="W54" i="18"/>
  <c r="T54" i="18"/>
  <c r="U54" i="18" s="1"/>
  <c r="S54" i="18"/>
  <c r="P54" i="18"/>
  <c r="Q54" i="18" s="1"/>
  <c r="O54" i="18"/>
  <c r="L54" i="18"/>
  <c r="M54" i="18" s="1"/>
  <c r="K54" i="18"/>
  <c r="G54" i="18"/>
  <c r="AH53" i="18"/>
  <c r="AI53" i="18" s="1"/>
  <c r="AG53" i="18"/>
  <c r="AD53" i="18"/>
  <c r="AE53" i="18" s="1"/>
  <c r="AC53" i="18"/>
  <c r="X53" i="18"/>
  <c r="Y53" i="18" s="1"/>
  <c r="W53" i="18"/>
  <c r="T53" i="18"/>
  <c r="U53" i="18" s="1"/>
  <c r="S53" i="18"/>
  <c r="P53" i="18"/>
  <c r="Q53" i="18" s="1"/>
  <c r="O53" i="18"/>
  <c r="L53" i="18"/>
  <c r="M53" i="18" s="1"/>
  <c r="K53" i="18"/>
  <c r="G53" i="18"/>
  <c r="AH52" i="18"/>
  <c r="AD52" i="18"/>
  <c r="AE52" i="18" s="1"/>
  <c r="AC52" i="18"/>
  <c r="AO52" i="18" s="1"/>
  <c r="X52" i="18"/>
  <c r="Y52" i="18" s="1"/>
  <c r="W52" i="18"/>
  <c r="T52" i="18"/>
  <c r="U52" i="18" s="1"/>
  <c r="S52" i="18"/>
  <c r="P52" i="18"/>
  <c r="Q52" i="18" s="1"/>
  <c r="O52" i="18"/>
  <c r="L52" i="18"/>
  <c r="M52" i="18" s="1"/>
  <c r="K52" i="18"/>
  <c r="G52" i="18"/>
  <c r="AH51" i="18"/>
  <c r="AI51" i="18" s="1"/>
  <c r="AD51" i="18"/>
  <c r="AE51" i="18" s="1"/>
  <c r="AC51" i="18"/>
  <c r="X51" i="18"/>
  <c r="Y51" i="18" s="1"/>
  <c r="W51" i="18"/>
  <c r="T51" i="18"/>
  <c r="U51" i="18" s="1"/>
  <c r="S51" i="18"/>
  <c r="P51" i="18"/>
  <c r="Q51" i="18" s="1"/>
  <c r="O51" i="18"/>
  <c r="L51" i="18"/>
  <c r="M51" i="18" s="1"/>
  <c r="K51" i="18"/>
  <c r="G51" i="18"/>
  <c r="AH50" i="18"/>
  <c r="AI50" i="18" s="1"/>
  <c r="AD50" i="18"/>
  <c r="AE50" i="18" s="1"/>
  <c r="AC50" i="18"/>
  <c r="AO50" i="18" s="1"/>
  <c r="X50" i="18"/>
  <c r="Y50" i="18" s="1"/>
  <c r="W50" i="18"/>
  <c r="T50" i="18"/>
  <c r="U50" i="18" s="1"/>
  <c r="S50" i="18"/>
  <c r="P50" i="18"/>
  <c r="Q50" i="18" s="1"/>
  <c r="O50" i="18"/>
  <c r="L50" i="18"/>
  <c r="M50" i="18" s="1"/>
  <c r="K50" i="18"/>
  <c r="G50" i="18"/>
  <c r="AH49" i="18"/>
  <c r="AI49" i="18" s="1"/>
  <c r="AG49" i="18"/>
  <c r="AD49" i="18"/>
  <c r="AE49" i="18" s="1"/>
  <c r="AC49" i="18"/>
  <c r="X49" i="18"/>
  <c r="Y49" i="18" s="1"/>
  <c r="W49" i="18"/>
  <c r="T49" i="18"/>
  <c r="U49" i="18" s="1"/>
  <c r="S49" i="18"/>
  <c r="P49" i="18"/>
  <c r="Q49" i="18" s="1"/>
  <c r="O49" i="18"/>
  <c r="AA49" i="18" s="1"/>
  <c r="L49" i="18"/>
  <c r="M49" i="18" s="1"/>
  <c r="K49" i="18"/>
  <c r="G49" i="18"/>
  <c r="AH48" i="18"/>
  <c r="AI48" i="18" s="1"/>
  <c r="AG48" i="18"/>
  <c r="AD48" i="18"/>
  <c r="AE48" i="18" s="1"/>
  <c r="AC48" i="18"/>
  <c r="X48" i="18"/>
  <c r="Y48" i="18" s="1"/>
  <c r="W48" i="18"/>
  <c r="T48" i="18"/>
  <c r="U48" i="18" s="1"/>
  <c r="S48" i="18"/>
  <c r="P48" i="18"/>
  <c r="Q48" i="18" s="1"/>
  <c r="O48" i="18"/>
  <c r="L48" i="18"/>
  <c r="M48" i="18" s="1"/>
  <c r="K48" i="18"/>
  <c r="G48" i="18"/>
  <c r="AH47" i="18"/>
  <c r="AI47" i="18" s="1"/>
  <c r="AG47" i="18"/>
  <c r="AD47" i="18"/>
  <c r="AE47" i="18" s="1"/>
  <c r="AC47" i="18"/>
  <c r="AO47" i="18" s="1"/>
  <c r="X47" i="18"/>
  <c r="Y47" i="18" s="1"/>
  <c r="W47" i="18"/>
  <c r="T47" i="18"/>
  <c r="U47" i="18" s="1"/>
  <c r="S47" i="18"/>
  <c r="P47" i="18"/>
  <c r="Q47" i="18" s="1"/>
  <c r="O47" i="18"/>
  <c r="L47" i="18"/>
  <c r="M47" i="18" s="1"/>
  <c r="K47" i="18"/>
  <c r="G47" i="18"/>
  <c r="AH46" i="18"/>
  <c r="AI46" i="18" s="1"/>
  <c r="AG46" i="18"/>
  <c r="AD46" i="18"/>
  <c r="AE46" i="18" s="1"/>
  <c r="AC46" i="18"/>
  <c r="X46" i="18"/>
  <c r="Y46" i="18" s="1"/>
  <c r="W46" i="18"/>
  <c r="T46" i="18"/>
  <c r="U46" i="18" s="1"/>
  <c r="S46" i="18"/>
  <c r="P46" i="18"/>
  <c r="Q46" i="18" s="1"/>
  <c r="O46" i="18"/>
  <c r="L46" i="18"/>
  <c r="M46" i="18" s="1"/>
  <c r="K46" i="18"/>
  <c r="G46" i="18"/>
  <c r="AH45" i="18"/>
  <c r="AI45" i="18" s="1"/>
  <c r="AG45" i="18"/>
  <c r="AD45" i="18"/>
  <c r="AE45" i="18" s="1"/>
  <c r="AC45" i="18"/>
  <c r="X45" i="18"/>
  <c r="Y45" i="18" s="1"/>
  <c r="W45" i="18"/>
  <c r="T45" i="18"/>
  <c r="U45" i="18" s="1"/>
  <c r="S45" i="18"/>
  <c r="P45" i="18"/>
  <c r="Q45" i="18" s="1"/>
  <c r="O45" i="18"/>
  <c r="AA45" i="18" s="1"/>
  <c r="L45" i="18"/>
  <c r="M45" i="18" s="1"/>
  <c r="K45" i="18"/>
  <c r="G45" i="18"/>
  <c r="AH44" i="18"/>
  <c r="AI44" i="18" s="1"/>
  <c r="AG44" i="18"/>
  <c r="AD44" i="18"/>
  <c r="AC44" i="18"/>
  <c r="X44" i="18"/>
  <c r="Y44" i="18" s="1"/>
  <c r="W44" i="18"/>
  <c r="T44" i="18"/>
  <c r="U44" i="18" s="1"/>
  <c r="S44" i="18"/>
  <c r="P44" i="18"/>
  <c r="Q44" i="18" s="1"/>
  <c r="O44" i="18"/>
  <c r="L44" i="18"/>
  <c r="M44" i="18" s="1"/>
  <c r="K44" i="18"/>
  <c r="G44" i="18"/>
  <c r="AH43" i="18"/>
  <c r="AI43" i="18" s="1"/>
  <c r="AG43" i="18"/>
  <c r="AD43" i="18"/>
  <c r="AE43" i="18" s="1"/>
  <c r="AC43" i="18"/>
  <c r="AO43" i="18" s="1"/>
  <c r="X43" i="18"/>
  <c r="Y43" i="18" s="1"/>
  <c r="W43" i="18"/>
  <c r="T43" i="18"/>
  <c r="U43" i="18" s="1"/>
  <c r="S43" i="18"/>
  <c r="P43" i="18"/>
  <c r="Q43" i="18" s="1"/>
  <c r="O43" i="18"/>
  <c r="L43" i="18"/>
  <c r="M43" i="18" s="1"/>
  <c r="K43" i="18"/>
  <c r="G43" i="18"/>
  <c r="AH42" i="18"/>
  <c r="AD42" i="18"/>
  <c r="AE42" i="18" s="1"/>
  <c r="AC42" i="18"/>
  <c r="AO42" i="18" s="1"/>
  <c r="X42" i="18"/>
  <c r="Y42" i="18" s="1"/>
  <c r="W42" i="18"/>
  <c r="T42" i="18"/>
  <c r="U42" i="18" s="1"/>
  <c r="S42" i="18"/>
  <c r="P42" i="18"/>
  <c r="Q42" i="18" s="1"/>
  <c r="O42" i="18"/>
  <c r="L42" i="18"/>
  <c r="M42" i="18" s="1"/>
  <c r="K42" i="18"/>
  <c r="G42" i="18"/>
  <c r="AH41" i="18"/>
  <c r="AI41" i="18" s="1"/>
  <c r="AG41" i="18"/>
  <c r="AD41" i="18"/>
  <c r="AE41" i="18" s="1"/>
  <c r="AC41" i="18"/>
  <c r="X41" i="18"/>
  <c r="Y41" i="18" s="1"/>
  <c r="W41" i="18"/>
  <c r="T41" i="18"/>
  <c r="U41" i="18" s="1"/>
  <c r="S41" i="18"/>
  <c r="P41" i="18"/>
  <c r="Q41" i="18" s="1"/>
  <c r="O41" i="18"/>
  <c r="L41" i="18"/>
  <c r="M41" i="18" s="1"/>
  <c r="K41" i="18"/>
  <c r="G41" i="18"/>
  <c r="AH40" i="18"/>
  <c r="AI40" i="18" s="1"/>
  <c r="AG40" i="18"/>
  <c r="AD40" i="18"/>
  <c r="AE40" i="18" s="1"/>
  <c r="AC40" i="18"/>
  <c r="X40" i="18"/>
  <c r="Y40" i="18" s="1"/>
  <c r="W40" i="18"/>
  <c r="T40" i="18"/>
  <c r="U40" i="18" s="1"/>
  <c r="S40" i="18"/>
  <c r="P40" i="18"/>
  <c r="Q40" i="18" s="1"/>
  <c r="O40" i="18"/>
  <c r="AA40" i="18" s="1"/>
  <c r="L40" i="18"/>
  <c r="M40" i="18" s="1"/>
  <c r="K40" i="18"/>
  <c r="G40" i="18"/>
  <c r="AH39" i="18"/>
  <c r="AI39" i="18" s="1"/>
  <c r="AG39" i="18"/>
  <c r="AD39" i="18"/>
  <c r="AE39" i="18" s="1"/>
  <c r="AC39" i="18"/>
  <c r="X39" i="18"/>
  <c r="Y39" i="18" s="1"/>
  <c r="W39" i="18"/>
  <c r="T39" i="18"/>
  <c r="U39" i="18" s="1"/>
  <c r="S39" i="18"/>
  <c r="P39" i="18"/>
  <c r="Q39" i="18" s="1"/>
  <c r="O39" i="18"/>
  <c r="L39" i="18"/>
  <c r="M39" i="18" s="1"/>
  <c r="K39" i="18"/>
  <c r="G39" i="18"/>
  <c r="AH38" i="18"/>
  <c r="AI38" i="18" s="1"/>
  <c r="AD38" i="18"/>
  <c r="AC38" i="18"/>
  <c r="AO38" i="18" s="1"/>
  <c r="X38" i="18"/>
  <c r="Y38" i="18" s="1"/>
  <c r="W38" i="18"/>
  <c r="T38" i="18"/>
  <c r="U38" i="18" s="1"/>
  <c r="S38" i="18"/>
  <c r="P38" i="18"/>
  <c r="Q38" i="18" s="1"/>
  <c r="O38" i="18"/>
  <c r="L38" i="18"/>
  <c r="M38" i="18" s="1"/>
  <c r="K38" i="18"/>
  <c r="G38" i="18"/>
  <c r="AH37" i="18"/>
  <c r="AI37" i="18" s="1"/>
  <c r="AG37" i="18"/>
  <c r="AD37" i="18"/>
  <c r="AE37" i="18" s="1"/>
  <c r="AC37" i="18"/>
  <c r="AO37" i="18" s="1"/>
  <c r="X37" i="18"/>
  <c r="Y37" i="18" s="1"/>
  <c r="W37" i="18"/>
  <c r="T37" i="18"/>
  <c r="U37" i="18" s="1"/>
  <c r="S37" i="18"/>
  <c r="P37" i="18"/>
  <c r="Q37" i="18" s="1"/>
  <c r="O37" i="18"/>
  <c r="L37" i="18"/>
  <c r="M37" i="18" s="1"/>
  <c r="K37" i="18"/>
  <c r="G37" i="18"/>
  <c r="AH36" i="18"/>
  <c r="AI36" i="18" s="1"/>
  <c r="AG36" i="18"/>
  <c r="AD36" i="18"/>
  <c r="AE36" i="18" s="1"/>
  <c r="AC36" i="18"/>
  <c r="X36" i="18"/>
  <c r="Y36" i="18" s="1"/>
  <c r="W36" i="18"/>
  <c r="T36" i="18"/>
  <c r="U36" i="18" s="1"/>
  <c r="S36" i="18"/>
  <c r="P36" i="18"/>
  <c r="Q36" i="18" s="1"/>
  <c r="L36" i="18"/>
  <c r="M36" i="18" s="1"/>
  <c r="K36" i="18"/>
  <c r="G36" i="18"/>
  <c r="AH35" i="18"/>
  <c r="AI35" i="18" s="1"/>
  <c r="AG35" i="18"/>
  <c r="AD35" i="18"/>
  <c r="AE35" i="18" s="1"/>
  <c r="AC35" i="18"/>
  <c r="X35" i="18"/>
  <c r="Y35" i="18" s="1"/>
  <c r="W35" i="18"/>
  <c r="T35" i="18"/>
  <c r="U35" i="18" s="1"/>
  <c r="S35" i="18"/>
  <c r="P35" i="18"/>
  <c r="Q35" i="18" s="1"/>
  <c r="O35" i="18"/>
  <c r="L35" i="18"/>
  <c r="M35" i="18" s="1"/>
  <c r="K35" i="18"/>
  <c r="G35" i="18"/>
  <c r="AH34" i="18"/>
  <c r="AI34" i="18" s="1"/>
  <c r="AG34" i="18"/>
  <c r="AD34" i="18"/>
  <c r="AE34" i="18" s="1"/>
  <c r="AC34" i="18"/>
  <c r="X34" i="18"/>
  <c r="Y34" i="18" s="1"/>
  <c r="W34" i="18"/>
  <c r="T34" i="18"/>
  <c r="U34" i="18" s="1"/>
  <c r="S34" i="18"/>
  <c r="P34" i="18"/>
  <c r="Q34" i="18" s="1"/>
  <c r="M34" i="18"/>
  <c r="K34" i="18"/>
  <c r="I34" i="18"/>
  <c r="G34" i="18"/>
  <c r="AH33" i="18"/>
  <c r="AI33" i="18" s="1"/>
  <c r="AG33" i="18"/>
  <c r="AD33" i="18"/>
  <c r="AE33" i="18" s="1"/>
  <c r="AC33" i="18"/>
  <c r="X33" i="18"/>
  <c r="Y33" i="18" s="1"/>
  <c r="W33" i="18"/>
  <c r="T33" i="18"/>
  <c r="U33" i="18" s="1"/>
  <c r="S33" i="18"/>
  <c r="P33" i="18"/>
  <c r="Q33" i="18" s="1"/>
  <c r="O33" i="18"/>
  <c r="M33" i="18"/>
  <c r="K33" i="18"/>
  <c r="I33" i="18"/>
  <c r="G33" i="18"/>
  <c r="AH32" i="18"/>
  <c r="AI32" i="18" s="1"/>
  <c r="AG32" i="18"/>
  <c r="AD32" i="18"/>
  <c r="AE32" i="18" s="1"/>
  <c r="AC32" i="18"/>
  <c r="X32" i="18"/>
  <c r="Y32" i="18" s="1"/>
  <c r="W32" i="18"/>
  <c r="T32" i="18"/>
  <c r="U32" i="18" s="1"/>
  <c r="S32" i="18"/>
  <c r="P32" i="18"/>
  <c r="Q32" i="18" s="1"/>
  <c r="O32" i="18"/>
  <c r="L32" i="18"/>
  <c r="M32" i="18" s="1"/>
  <c r="K32" i="18"/>
  <c r="G32" i="18"/>
  <c r="AD31" i="18"/>
  <c r="AE31" i="18" s="1"/>
  <c r="AC31" i="18"/>
  <c r="AO31" i="18" s="1"/>
  <c r="X31" i="18"/>
  <c r="Y31" i="18" s="1"/>
  <c r="W31" i="18"/>
  <c r="T31" i="18"/>
  <c r="U31" i="18" s="1"/>
  <c r="S31" i="18"/>
  <c r="P31" i="18"/>
  <c r="Q31" i="18" s="1"/>
  <c r="O31" i="18"/>
  <c r="L31" i="18"/>
  <c r="M31" i="18" s="1"/>
  <c r="K31" i="18"/>
  <c r="G31" i="18"/>
  <c r="AD30" i="18"/>
  <c r="AE30" i="18" s="1"/>
  <c r="AC30" i="18"/>
  <c r="AO30" i="18" s="1"/>
  <c r="X30" i="18"/>
  <c r="Y30" i="18" s="1"/>
  <c r="W30" i="18"/>
  <c r="T30" i="18"/>
  <c r="U30" i="18" s="1"/>
  <c r="S30" i="18"/>
  <c r="P30" i="18"/>
  <c r="Q30" i="18" s="1"/>
  <c r="O30" i="18"/>
  <c r="L30" i="18"/>
  <c r="M30" i="18" s="1"/>
  <c r="K30" i="18"/>
  <c r="G30" i="18"/>
  <c r="AH29" i="18"/>
  <c r="AI29" i="18" s="1"/>
  <c r="AG29" i="18"/>
  <c r="AD29" i="18"/>
  <c r="AE29" i="18" s="1"/>
  <c r="AC29" i="18"/>
  <c r="AO29" i="18" s="1"/>
  <c r="X29" i="18"/>
  <c r="Y29" i="18" s="1"/>
  <c r="W29" i="18"/>
  <c r="T29" i="18"/>
  <c r="U29" i="18" s="1"/>
  <c r="S29" i="18"/>
  <c r="AA29" i="18" s="1"/>
  <c r="P29" i="18"/>
  <c r="Q29" i="18" s="1"/>
  <c r="L29" i="18"/>
  <c r="M29" i="18" s="1"/>
  <c r="K29" i="18"/>
  <c r="G29" i="18"/>
  <c r="AH28" i="18"/>
  <c r="AI28" i="18" s="1"/>
  <c r="AD28" i="18"/>
  <c r="AE28" i="18" s="1"/>
  <c r="AC28" i="18"/>
  <c r="AO28" i="18" s="1"/>
  <c r="X28" i="18"/>
  <c r="Y28" i="18" s="1"/>
  <c r="T28" i="18"/>
  <c r="U28" i="18" s="1"/>
  <c r="S28" i="18"/>
  <c r="AA28" i="18" s="1"/>
  <c r="P28" i="18"/>
  <c r="Q28" i="18" s="1"/>
  <c r="L28" i="18"/>
  <c r="M28" i="18" s="1"/>
  <c r="K28" i="18"/>
  <c r="G28" i="18"/>
  <c r="AH27" i="18"/>
  <c r="AI27" i="18" s="1"/>
  <c r="AG27" i="18"/>
  <c r="AD27" i="18"/>
  <c r="AE27" i="18" s="1"/>
  <c r="AC27" i="18"/>
  <c r="X27" i="18"/>
  <c r="Y27" i="18" s="1"/>
  <c r="W27" i="18"/>
  <c r="T27" i="18"/>
  <c r="U27" i="18" s="1"/>
  <c r="S27" i="18"/>
  <c r="P27" i="18"/>
  <c r="Q27" i="18" s="1"/>
  <c r="O27" i="18"/>
  <c r="AA27" i="18" s="1"/>
  <c r="L27" i="18"/>
  <c r="M27" i="18" s="1"/>
  <c r="K27" i="18"/>
  <c r="G27" i="18"/>
  <c r="AH26" i="18"/>
  <c r="AI26" i="18" s="1"/>
  <c r="AG26" i="18"/>
  <c r="AD26" i="18"/>
  <c r="AE26" i="18" s="1"/>
  <c r="AC26" i="18"/>
  <c r="AO26" i="18" s="1"/>
  <c r="X26" i="18"/>
  <c r="Y26" i="18" s="1"/>
  <c r="W26" i="18"/>
  <c r="T26" i="18"/>
  <c r="U26" i="18" s="1"/>
  <c r="S26" i="18"/>
  <c r="P26" i="18"/>
  <c r="Q26" i="18" s="1"/>
  <c r="O26" i="18"/>
  <c r="L26" i="18"/>
  <c r="M26" i="18" s="1"/>
  <c r="K26" i="18"/>
  <c r="G26" i="18"/>
  <c r="AH25" i="18"/>
  <c r="AI25" i="18" s="1"/>
  <c r="AG25" i="18"/>
  <c r="AD25" i="18"/>
  <c r="AE25" i="18" s="1"/>
  <c r="AC25" i="18"/>
  <c r="AO25" i="18" s="1"/>
  <c r="X25" i="18"/>
  <c r="Y25" i="18" s="1"/>
  <c r="W25" i="18"/>
  <c r="T25" i="18"/>
  <c r="U25" i="18" s="1"/>
  <c r="S25" i="18"/>
  <c r="P25" i="18"/>
  <c r="Q25" i="18" s="1"/>
  <c r="O25" i="18"/>
  <c r="L25" i="18"/>
  <c r="M25" i="18" s="1"/>
  <c r="K25" i="18"/>
  <c r="G25" i="18"/>
  <c r="AH24" i="18"/>
  <c r="AI24" i="18" s="1"/>
  <c r="AG24" i="18"/>
  <c r="AD24" i="18"/>
  <c r="AE24" i="18" s="1"/>
  <c r="AC24" i="18"/>
  <c r="X24" i="18"/>
  <c r="Y24" i="18" s="1"/>
  <c r="W24" i="18"/>
  <c r="T24" i="18"/>
  <c r="U24" i="18" s="1"/>
  <c r="S24" i="18"/>
  <c r="P24" i="18"/>
  <c r="Q24" i="18" s="1"/>
  <c r="O24" i="18"/>
  <c r="L24" i="18"/>
  <c r="M24" i="18" s="1"/>
  <c r="K24" i="18"/>
  <c r="G24" i="18"/>
  <c r="AH23" i="18"/>
  <c r="AI23" i="18" s="1"/>
  <c r="AD23" i="18"/>
  <c r="AE23" i="18" s="1"/>
  <c r="AC23" i="18"/>
  <c r="X23" i="18"/>
  <c r="Y23" i="18" s="1"/>
  <c r="W23" i="18"/>
  <c r="T23" i="18"/>
  <c r="U23" i="18" s="1"/>
  <c r="S23" i="18"/>
  <c r="P23" i="18"/>
  <c r="Q23" i="18" s="1"/>
  <c r="O23" i="18"/>
  <c r="L23" i="18"/>
  <c r="M23" i="18" s="1"/>
  <c r="K23" i="18"/>
  <c r="G23" i="18"/>
  <c r="AH22" i="18"/>
  <c r="AI22" i="18" s="1"/>
  <c r="AD22" i="18"/>
  <c r="AE22" i="18" s="1"/>
  <c r="AC22" i="18"/>
  <c r="AO22" i="18" s="1"/>
  <c r="X22" i="18"/>
  <c r="Y22" i="18" s="1"/>
  <c r="W22" i="18"/>
  <c r="T22" i="18"/>
  <c r="U22" i="18" s="1"/>
  <c r="S22" i="18"/>
  <c r="P22" i="18"/>
  <c r="Q22" i="18" s="1"/>
  <c r="L22" i="18"/>
  <c r="M22" i="18" s="1"/>
  <c r="K22" i="18"/>
  <c r="G22" i="18"/>
  <c r="AH19" i="18"/>
  <c r="AI19" i="18" s="1"/>
  <c r="AG19" i="18"/>
  <c r="AD19" i="18"/>
  <c r="AE19" i="18" s="1"/>
  <c r="AC19" i="18"/>
  <c r="X19" i="18"/>
  <c r="Y19" i="18" s="1"/>
  <c r="W19" i="18"/>
  <c r="T19" i="18"/>
  <c r="U19" i="18" s="1"/>
  <c r="S19" i="18"/>
  <c r="P19" i="18"/>
  <c r="Q19" i="18" s="1"/>
  <c r="O19" i="18"/>
  <c r="L19" i="18"/>
  <c r="M19" i="18" s="1"/>
  <c r="K19" i="18"/>
  <c r="I19" i="18"/>
  <c r="G19" i="18"/>
  <c r="AD18" i="18"/>
  <c r="AE18" i="18" s="1"/>
  <c r="AC18" i="18"/>
  <c r="AO18" i="18" s="1"/>
  <c r="X18" i="18"/>
  <c r="Y18" i="18" s="1"/>
  <c r="W18" i="18"/>
  <c r="T18" i="18"/>
  <c r="U18" i="18" s="1"/>
  <c r="S18" i="18"/>
  <c r="P18" i="18"/>
  <c r="Q18" i="18" s="1"/>
  <c r="O18" i="18"/>
  <c r="L18" i="18"/>
  <c r="M18" i="18" s="1"/>
  <c r="K18" i="18"/>
  <c r="G18" i="18"/>
  <c r="AH17" i="18"/>
  <c r="AI17" i="18" s="1"/>
  <c r="AG17" i="18"/>
  <c r="AD17" i="18"/>
  <c r="AE17" i="18" s="1"/>
  <c r="AC17" i="18"/>
  <c r="X17" i="18"/>
  <c r="Y17" i="18" s="1"/>
  <c r="W17" i="18"/>
  <c r="T17" i="18"/>
  <c r="U17" i="18" s="1"/>
  <c r="S17" i="18"/>
  <c r="P17" i="18"/>
  <c r="Q17" i="18" s="1"/>
  <c r="O17" i="18"/>
  <c r="L17" i="18"/>
  <c r="M17" i="18" s="1"/>
  <c r="K17" i="18"/>
  <c r="G17" i="18"/>
  <c r="AH16" i="18"/>
  <c r="AI16" i="18" s="1"/>
  <c r="AG16" i="18"/>
  <c r="AD16" i="18"/>
  <c r="AE16" i="18" s="1"/>
  <c r="AC16" i="18"/>
  <c r="AO16" i="18" s="1"/>
  <c r="X16" i="18"/>
  <c r="Y16" i="18" s="1"/>
  <c r="W16" i="18"/>
  <c r="T16" i="18"/>
  <c r="U16" i="18" s="1"/>
  <c r="S16" i="18"/>
  <c r="P16" i="18"/>
  <c r="Q16" i="18" s="1"/>
  <c r="O16" i="18"/>
  <c r="L16" i="18"/>
  <c r="M16" i="18" s="1"/>
  <c r="K16" i="18"/>
  <c r="G16" i="18"/>
  <c r="AH15" i="18"/>
  <c r="AI15" i="18" s="1"/>
  <c r="AG15" i="18"/>
  <c r="AD15" i="18"/>
  <c r="AE15" i="18" s="1"/>
  <c r="AC15" i="18"/>
  <c r="AO15" i="18" s="1"/>
  <c r="X15" i="18"/>
  <c r="Y15" i="18" s="1"/>
  <c r="W15" i="18"/>
  <c r="T15" i="18"/>
  <c r="U15" i="18" s="1"/>
  <c r="S15" i="18"/>
  <c r="P15" i="18"/>
  <c r="Q15" i="18" s="1"/>
  <c r="O15" i="18"/>
  <c r="L15" i="18"/>
  <c r="M15" i="18" s="1"/>
  <c r="K15" i="18"/>
  <c r="G15" i="18"/>
  <c r="AH14" i="18"/>
  <c r="AI14" i="18" s="1"/>
  <c r="AG14" i="18"/>
  <c r="AD14" i="18"/>
  <c r="AE14" i="18" s="1"/>
  <c r="AC14" i="18"/>
  <c r="X14" i="18"/>
  <c r="Y14" i="18" s="1"/>
  <c r="W14" i="18"/>
  <c r="T14" i="18"/>
  <c r="U14" i="18" s="1"/>
  <c r="S14" i="18"/>
  <c r="P14" i="18"/>
  <c r="Q14" i="18" s="1"/>
  <c r="L14" i="18"/>
  <c r="M14" i="18" s="1"/>
  <c r="K14" i="18"/>
  <c r="G14" i="18"/>
  <c r="AH13" i="18"/>
  <c r="AI13" i="18" s="1"/>
  <c r="AG13" i="18"/>
  <c r="AD13" i="18"/>
  <c r="AE13" i="18" s="1"/>
  <c r="AC13" i="18"/>
  <c r="X13" i="18"/>
  <c r="Y13" i="18" s="1"/>
  <c r="W13" i="18"/>
  <c r="T13" i="18"/>
  <c r="U13" i="18" s="1"/>
  <c r="S13" i="18"/>
  <c r="P13" i="18"/>
  <c r="Q13" i="18" s="1"/>
  <c r="O13" i="18"/>
  <c r="L13" i="18"/>
  <c r="M13" i="18" s="1"/>
  <c r="K13" i="18"/>
  <c r="G13" i="18"/>
  <c r="AH12" i="18"/>
  <c r="AI12" i="18" s="1"/>
  <c r="AG12" i="18"/>
  <c r="AD12" i="18"/>
  <c r="AE12" i="18" s="1"/>
  <c r="AC12" i="18"/>
  <c r="X12" i="18"/>
  <c r="Y12" i="18" s="1"/>
  <c r="W12" i="18"/>
  <c r="T12" i="18"/>
  <c r="U12" i="18" s="1"/>
  <c r="S12" i="18"/>
  <c r="P12" i="18"/>
  <c r="Q12" i="18" s="1"/>
  <c r="O12" i="18"/>
  <c r="AA12" i="18" s="1"/>
  <c r="L12" i="18"/>
  <c r="M12" i="18" s="1"/>
  <c r="K12" i="18"/>
  <c r="I12" i="18"/>
  <c r="AH11" i="18"/>
  <c r="AI11" i="18" s="1"/>
  <c r="AG11" i="18"/>
  <c r="AD11" i="18"/>
  <c r="AE11" i="18" s="1"/>
  <c r="AC11" i="18"/>
  <c r="Y11" i="18"/>
  <c r="W11" i="18"/>
  <c r="T11" i="18"/>
  <c r="U11" i="18" s="1"/>
  <c r="S11" i="18"/>
  <c r="P11" i="18"/>
  <c r="Q11" i="18" s="1"/>
  <c r="M11" i="18"/>
  <c r="K11" i="18"/>
  <c r="G11" i="18"/>
  <c r="AH10" i="18"/>
  <c r="AI10" i="18" s="1"/>
  <c r="AG10" i="18"/>
  <c r="AD10" i="18"/>
  <c r="AE10" i="18" s="1"/>
  <c r="AC10" i="18"/>
  <c r="AO10" i="18" s="1"/>
  <c r="X10" i="18"/>
  <c r="Y10" i="18" s="1"/>
  <c r="W10" i="18"/>
  <c r="T10" i="18"/>
  <c r="U10" i="18" s="1"/>
  <c r="S10" i="18"/>
  <c r="P10" i="18"/>
  <c r="Q10" i="18" s="1"/>
  <c r="O10" i="18"/>
  <c r="L10" i="18"/>
  <c r="M10" i="18" s="1"/>
  <c r="K10" i="18"/>
  <c r="G10" i="18"/>
  <c r="AH9" i="18"/>
  <c r="AD9" i="18"/>
  <c r="AE9" i="18" s="1"/>
  <c r="AC9" i="18"/>
  <c r="X9" i="18"/>
  <c r="Y9" i="18" s="1"/>
  <c r="W9" i="18"/>
  <c r="T9" i="18"/>
  <c r="U9" i="18" s="1"/>
  <c r="S9" i="18"/>
  <c r="P9" i="18"/>
  <c r="Q9" i="18" s="1"/>
  <c r="O9" i="18"/>
  <c r="L9" i="18"/>
  <c r="M9" i="18" s="1"/>
  <c r="K9" i="18"/>
  <c r="G9" i="18"/>
  <c r="AH8" i="18"/>
  <c r="AD8" i="18"/>
  <c r="AE8" i="18" s="1"/>
  <c r="AC8" i="18"/>
  <c r="AO8" i="18" s="1"/>
  <c r="X8" i="18"/>
  <c r="Y8" i="18" s="1"/>
  <c r="W8" i="18"/>
  <c r="T8" i="18"/>
  <c r="U8" i="18" s="1"/>
  <c r="S8" i="18"/>
  <c r="P8" i="18"/>
  <c r="Q8" i="18" s="1"/>
  <c r="O8" i="18"/>
  <c r="L8" i="18"/>
  <c r="M8" i="18" s="1"/>
  <c r="K8" i="18"/>
  <c r="G8" i="18"/>
  <c r="AH7" i="18"/>
  <c r="AD7" i="18"/>
  <c r="AE7" i="18" s="1"/>
  <c r="AC7" i="18"/>
  <c r="X7" i="18"/>
  <c r="Y7" i="18" s="1"/>
  <c r="W7" i="18"/>
  <c r="T7" i="18"/>
  <c r="U7" i="18" s="1"/>
  <c r="S7" i="18"/>
  <c r="P7" i="18"/>
  <c r="Q7" i="18" s="1"/>
  <c r="O7" i="18"/>
  <c r="L7" i="18"/>
  <c r="M7" i="18" s="1"/>
  <c r="K7" i="18"/>
  <c r="G7" i="18"/>
  <c r="AH6" i="18"/>
  <c r="AD6" i="18"/>
  <c r="AE6" i="18" s="1"/>
  <c r="AC6" i="18"/>
  <c r="AO6" i="18" s="1"/>
  <c r="X6" i="18"/>
  <c r="Y6" i="18" s="1"/>
  <c r="W6" i="18"/>
  <c r="T6" i="18"/>
  <c r="U6" i="18" s="1"/>
  <c r="S6" i="18"/>
  <c r="P6" i="18"/>
  <c r="Q6" i="18" s="1"/>
  <c r="O6" i="18"/>
  <c r="L6" i="18"/>
  <c r="M6" i="18" s="1"/>
  <c r="K6" i="18"/>
  <c r="G6" i="18"/>
  <c r="AH5" i="18"/>
  <c r="AI5" i="18" s="1"/>
  <c r="AG5" i="18"/>
  <c r="AD5" i="18"/>
  <c r="AC5" i="18"/>
  <c r="AO5" i="18" s="1"/>
  <c r="X5" i="18"/>
  <c r="Y5" i="18" s="1"/>
  <c r="W5" i="18"/>
  <c r="T5" i="18"/>
  <c r="U5" i="18" s="1"/>
  <c r="S5" i="18"/>
  <c r="P5" i="18"/>
  <c r="Q5" i="18" s="1"/>
  <c r="O5" i="18"/>
  <c r="L5" i="18"/>
  <c r="M5" i="18" s="1"/>
  <c r="K5" i="18"/>
  <c r="G5" i="18"/>
  <c r="D130" i="1"/>
  <c r="C130" i="1"/>
  <c r="D127" i="1"/>
  <c r="C127" i="1"/>
  <c r="D123" i="1"/>
  <c r="C123" i="1"/>
  <c r="D120" i="1"/>
  <c r="D117" i="1"/>
  <c r="D107" i="1"/>
  <c r="D95" i="1"/>
  <c r="C95" i="1"/>
  <c r="E70" i="1"/>
  <c r="D70" i="1"/>
  <c r="C70" i="1"/>
  <c r="D45" i="1"/>
  <c r="C45" i="1"/>
  <c r="E41" i="1"/>
  <c r="D41" i="1"/>
  <c r="C41" i="1"/>
  <c r="E37" i="1"/>
  <c r="D37" i="1"/>
  <c r="C37" i="1"/>
  <c r="E26" i="1"/>
  <c r="D26" i="1"/>
  <c r="C26" i="1"/>
  <c r="D23" i="1"/>
  <c r="C23" i="1"/>
  <c r="E18" i="1"/>
  <c r="D18" i="1"/>
  <c r="C18" i="1"/>
  <c r="E13" i="1"/>
  <c r="D13" i="1"/>
  <c r="C13" i="1"/>
  <c r="E5" i="1"/>
  <c r="C5" i="1"/>
  <c r="AO66" i="18" l="1"/>
  <c r="AO14" i="18"/>
  <c r="AO32" i="18"/>
  <c r="AO36" i="18"/>
  <c r="AO46" i="18"/>
  <c r="AO58" i="18"/>
  <c r="AO60" i="18"/>
  <c r="AO78" i="18"/>
  <c r="AO82" i="18"/>
  <c r="AO84" i="18"/>
  <c r="AO87" i="18"/>
  <c r="AO102" i="18"/>
  <c r="AO109" i="18"/>
  <c r="AO112" i="18"/>
  <c r="AO114" i="18"/>
  <c r="AO7" i="18"/>
  <c r="AO9" i="18"/>
  <c r="AO11" i="18"/>
  <c r="AO33" i="18"/>
  <c r="AO39" i="18"/>
  <c r="AO44" i="18"/>
  <c r="AO48" i="18"/>
  <c r="AO56" i="18"/>
  <c r="AO67" i="18"/>
  <c r="AO68" i="18"/>
  <c r="AO69" i="18"/>
  <c r="AO70" i="18"/>
  <c r="AO71" i="18"/>
  <c r="AO72" i="18"/>
  <c r="AO73" i="18"/>
  <c r="AO75" i="18"/>
  <c r="AO76" i="18"/>
  <c r="AO80" i="18"/>
  <c r="AO97" i="18"/>
  <c r="AO106" i="18"/>
  <c r="AO111" i="18"/>
  <c r="AO12" i="18"/>
  <c r="AO17" i="18"/>
  <c r="AO27" i="18"/>
  <c r="AO34" i="18"/>
  <c r="AO40" i="18"/>
  <c r="AO49" i="18"/>
  <c r="AO57" i="18"/>
  <c r="AO62" i="18"/>
  <c r="AO64" i="18"/>
  <c r="AO65" i="18"/>
  <c r="AO77" i="18"/>
  <c r="AO81" i="18"/>
  <c r="AO99" i="18"/>
  <c r="AO107" i="18"/>
  <c r="AO45" i="18"/>
  <c r="AO63" i="18"/>
  <c r="AO101" i="18"/>
  <c r="AO13" i="18"/>
  <c r="AO19" i="18"/>
  <c r="AO23" i="18"/>
  <c r="AO24" i="18"/>
  <c r="AO35" i="18"/>
  <c r="AO41" i="18"/>
  <c r="AO51" i="18"/>
  <c r="AO53" i="18"/>
  <c r="AA17" i="18"/>
  <c r="AA77" i="18"/>
  <c r="AA81" i="18"/>
  <c r="AA101" i="18"/>
  <c r="AA6" i="18"/>
  <c r="AA7" i="18"/>
  <c r="AA8" i="18"/>
  <c r="AA9" i="18"/>
  <c r="AA10" i="18"/>
  <c r="AA14" i="18"/>
  <c r="AA16" i="18"/>
  <c r="AA22" i="18"/>
  <c r="AA26" i="18"/>
  <c r="AA30" i="18"/>
  <c r="AA33" i="18"/>
  <c r="AA36" i="18"/>
  <c r="AA38" i="18"/>
  <c r="AA39" i="18"/>
  <c r="AA44" i="18"/>
  <c r="AA48" i="18"/>
  <c r="AA56" i="18"/>
  <c r="AA60" i="18"/>
  <c r="AA75" i="18"/>
  <c r="AA76" i="18"/>
  <c r="AA80" i="18"/>
  <c r="AA97" i="18"/>
  <c r="AA106" i="18"/>
  <c r="AA111" i="18"/>
  <c r="AA114" i="18"/>
  <c r="AA11" i="18"/>
  <c r="AA13" i="18"/>
  <c r="AA18" i="18"/>
  <c r="AA19" i="18"/>
  <c r="AA23" i="18"/>
  <c r="AA24" i="18"/>
  <c r="AA32" i="18"/>
  <c r="AA35" i="18"/>
  <c r="AA41" i="18"/>
  <c r="AA46" i="18"/>
  <c r="AA50" i="18"/>
  <c r="AA51" i="18"/>
  <c r="AA52" i="18"/>
  <c r="AA53" i="18"/>
  <c r="AA58" i="18"/>
  <c r="AA67" i="18"/>
  <c r="AA68" i="18"/>
  <c r="AA69" i="18"/>
  <c r="AA70" i="18"/>
  <c r="AA71" i="18"/>
  <c r="AA72" i="18"/>
  <c r="AA73" i="18"/>
  <c r="AA74" i="18"/>
  <c r="AA78" i="18"/>
  <c r="AA82" i="18"/>
  <c r="AA84" i="18"/>
  <c r="AA86" i="18"/>
  <c r="AA87" i="18"/>
  <c r="AA100" i="18"/>
  <c r="AA102" i="18"/>
  <c r="AA108" i="18"/>
  <c r="AA109" i="18"/>
  <c r="AA112" i="18"/>
  <c r="AA5" i="18"/>
  <c r="AA15" i="18"/>
  <c r="AA25" i="18"/>
  <c r="AA31" i="18"/>
  <c r="AA34" i="18"/>
  <c r="AA37" i="18"/>
  <c r="AA42" i="18"/>
  <c r="AA43" i="18"/>
  <c r="AA47" i="18"/>
  <c r="AA54" i="18"/>
  <c r="AA55" i="18"/>
  <c r="AA59" i="18"/>
  <c r="AA62" i="18"/>
  <c r="AA63" i="18"/>
  <c r="AA64" i="18"/>
  <c r="AA65" i="18"/>
  <c r="AA66" i="18"/>
  <c r="AA79" i="18"/>
  <c r="AA83" i="18"/>
  <c r="AA88" i="18"/>
  <c r="AA89" i="18"/>
  <c r="AA90" i="18"/>
  <c r="AA91" i="18"/>
  <c r="AA92" i="18"/>
  <c r="AA93" i="18"/>
  <c r="AA94" i="18"/>
  <c r="AA95" i="18"/>
  <c r="AA96" i="18"/>
  <c r="AA103" i="18"/>
  <c r="AA104" i="18"/>
  <c r="AA105" i="18"/>
  <c r="AA110" i="18"/>
  <c r="AA113" i="18"/>
  <c r="D132" i="1"/>
  <c r="C132" i="1"/>
  <c r="L46" i="25"/>
  <c r="N46" i="25"/>
  <c r="L6" i="25"/>
  <c r="N6" i="25"/>
  <c r="L116" i="25"/>
  <c r="N116" i="25"/>
  <c r="L79" i="25"/>
  <c r="N79" i="25"/>
  <c r="L19" i="25"/>
  <c r="N19" i="25"/>
  <c r="L27" i="25"/>
  <c r="N27" i="25"/>
  <c r="L42" i="25"/>
  <c r="N42" i="25"/>
  <c r="L54" i="25"/>
  <c r="N54" i="25"/>
  <c r="L104" i="25"/>
  <c r="N104" i="25"/>
  <c r="L149" i="25"/>
  <c r="N149" i="25"/>
  <c r="E132" i="1"/>
  <c r="AV115" i="18"/>
  <c r="AW115" i="18" s="1"/>
  <c r="G115" i="18"/>
  <c r="AR115" i="18"/>
  <c r="AS115" i="18" s="1"/>
  <c r="AD115" i="18"/>
  <c r="AE115" i="18" s="1"/>
  <c r="O115" i="18"/>
  <c r="AE5" i="18"/>
  <c r="S115" i="18"/>
  <c r="J141" i="25"/>
  <c r="L141" i="25"/>
  <c r="J152" i="25"/>
  <c r="L152" i="25"/>
  <c r="J6" i="25"/>
  <c r="C137" i="25"/>
  <c r="C146" i="25"/>
  <c r="F146" i="25" s="1"/>
  <c r="J42" i="25"/>
  <c r="F19" i="25"/>
  <c r="F131" i="25"/>
  <c r="R137" i="25"/>
  <c r="F14" i="25"/>
  <c r="H19" i="25"/>
  <c r="H131" i="25"/>
  <c r="H130" i="25" s="1"/>
  <c r="D146" i="25"/>
  <c r="N146" i="25" s="1"/>
  <c r="J24" i="25"/>
  <c r="C53" i="25"/>
  <c r="F138" i="25"/>
  <c r="E5" i="25"/>
  <c r="J27" i="25"/>
  <c r="H42" i="25"/>
  <c r="G53" i="25"/>
  <c r="F54" i="25"/>
  <c r="H79" i="25"/>
  <c r="J104" i="25"/>
  <c r="F116" i="25"/>
  <c r="H138" i="25"/>
  <c r="R146" i="25"/>
  <c r="R53" i="25"/>
  <c r="F130" i="25"/>
  <c r="H54" i="25"/>
  <c r="J79" i="25"/>
  <c r="H116" i="25"/>
  <c r="J138" i="25"/>
  <c r="L155" i="25"/>
  <c r="J14" i="25"/>
  <c r="H27" i="25"/>
  <c r="F42" i="25"/>
  <c r="F79" i="25"/>
  <c r="H104" i="25"/>
  <c r="D53" i="25"/>
  <c r="J131" i="25"/>
  <c r="G137" i="25"/>
  <c r="H149" i="25"/>
  <c r="R155" i="25"/>
  <c r="J149" i="25"/>
  <c r="I5" i="25"/>
  <c r="R5" i="25"/>
  <c r="J46" i="25"/>
  <c r="D137" i="25"/>
  <c r="N137" i="25" s="1"/>
  <c r="C155" i="25"/>
  <c r="D5" i="25"/>
  <c r="C5" i="25"/>
  <c r="G5" i="25"/>
  <c r="H14" i="25"/>
  <c r="J19" i="25"/>
  <c r="F27" i="25"/>
  <c r="J54" i="25"/>
  <c r="F104" i="25"/>
  <c r="E137" i="25"/>
  <c r="F149" i="25"/>
  <c r="E53" i="25"/>
  <c r="I53" i="25"/>
  <c r="J116" i="25"/>
  <c r="G146" i="25"/>
  <c r="I115" i="18"/>
  <c r="W115" i="18"/>
  <c r="AG115" i="18"/>
  <c r="K115" i="18"/>
  <c r="AC115" i="18"/>
  <c r="L115" i="18"/>
  <c r="M115" i="18" s="1"/>
  <c r="P115" i="18"/>
  <c r="Q115" i="18" s="1"/>
  <c r="T115" i="18"/>
  <c r="U115" i="18" s="1"/>
  <c r="X115" i="18"/>
  <c r="Y115" i="18" s="1"/>
  <c r="AH115" i="18"/>
  <c r="AI115" i="18" s="1"/>
  <c r="AK115" i="18"/>
  <c r="AL115" i="18"/>
  <c r="AM115" i="18" s="1"/>
  <c r="L5" i="25" l="1"/>
  <c r="N5" i="25"/>
  <c r="L53" i="25"/>
  <c r="N53" i="25"/>
  <c r="J137" i="25"/>
  <c r="L137" i="25"/>
  <c r="J146" i="25"/>
  <c r="L146" i="25"/>
  <c r="H5" i="25"/>
  <c r="H53" i="25"/>
  <c r="H137" i="25"/>
  <c r="F137" i="25"/>
  <c r="F5" i="25"/>
  <c r="I155" i="25"/>
  <c r="J155" i="25" s="1"/>
  <c r="J5" i="25"/>
  <c r="F53" i="25"/>
  <c r="J53" i="25"/>
  <c r="G155" i="25"/>
  <c r="H146" i="25"/>
</calcChain>
</file>

<file path=xl/sharedStrings.xml><?xml version="1.0" encoding="utf-8"?>
<sst xmlns="http://schemas.openxmlformats.org/spreadsheetml/2006/main" count="9675" uniqueCount="3017">
  <si>
    <t>LAPORAN REALISASI BELANJA DINAS PENDIDIKAN PEMUDA DAN OLAHRAGA KAB. BREBES</t>
  </si>
  <si>
    <t>TAHUN 2024</t>
  </si>
  <si>
    <t>NO</t>
  </si>
  <si>
    <t>SUB KEGIATAN</t>
  </si>
  <si>
    <t>PAGU MURNI</t>
  </si>
  <si>
    <t>PAGU PERGESERAN</t>
  </si>
  <si>
    <t>PERUBAHAN</t>
  </si>
  <si>
    <t>Perencanaan, Penganggaran dan Evaluasi Kinerja Perangkat Daerah</t>
  </si>
  <si>
    <t>Penyusunan Dokumen Perencanaan Perangkat Daerah</t>
  </si>
  <si>
    <t>Koordinasi dan Penyusunan Dokumen RKA-SKPD</t>
  </si>
  <si>
    <t>Koordinasi dan Penyusunan Dokumen Perubahan RKA-SKPD</t>
  </si>
  <si>
    <t>Koordinasi dan Penyusunan DPA-SKPD</t>
  </si>
  <si>
    <t>Koordinasi dan Penyusunan Perubahan DPA- SKPD</t>
  </si>
  <si>
    <t>Koordinasi dan Penyusunan Laporan Capaian Kinerja dan Ikhtisar Realisasi Kinerja SKPD</t>
  </si>
  <si>
    <t>Evaluasi Kinerja Perangkat Daerah</t>
  </si>
  <si>
    <t>Admisnistrasi Keuangan Perangkat Daerah</t>
  </si>
  <si>
    <t>Penyediaan Gaji dan Tunjangan ASN</t>
  </si>
  <si>
    <t>Pelaksanaan Penatausahaan dan Pengujian/Verifikasi Keuangan SKPD</t>
  </si>
  <si>
    <t>Koordinasi dan Penyusunan Laporan Keuangan Akhir Tahun SKPD</t>
  </si>
  <si>
    <t>Koordinasi dan Penyusunan Laporan Keuangan Bulanan/ Triwulanan/ Semesteran SKPD</t>
  </si>
  <si>
    <t>Administrasi Barang Milik Daerah pada Perangkat Daerah</t>
  </si>
  <si>
    <t>Koordinasi dan Penilaian Barang Milik Daerah SKPD</t>
  </si>
  <si>
    <t>Pembinaan, Pengawasan, dan Pengendalian Barang Milik Daerah pada SKPD</t>
  </si>
  <si>
    <t>Rekonsiliasi dan Penyusunan Laporan Barang Milik Daerah pada SKPD</t>
  </si>
  <si>
    <t>Penatausahaan Barang Milik Daerah pada SKPD</t>
  </si>
  <si>
    <t>Administrasi Kepegawaian Perangkat Daerah</t>
  </si>
  <si>
    <t>Pendidikan dan Pelatihan Pegawai Berdasarkan Tugas dan Fungsi</t>
  </si>
  <si>
    <t>Sosialisasi Peraturan Perundang-Undangan</t>
  </si>
  <si>
    <t>−</t>
  </si>
  <si>
    <t>Administrasi Umum Perangkat daerah</t>
  </si>
  <si>
    <t>Penyediaan Komponen Instalasi Listrik/Penerangan Bangunan Kantor</t>
  </si>
  <si>
    <t>Penyediaan Peralatan dan Perlengkapan Kantor</t>
  </si>
  <si>
    <t>Penyediaan Peralatan Rumah Tangga</t>
  </si>
  <si>
    <t>Penyediaan Bahan Logistik Kantor</t>
  </si>
  <si>
    <t>Penyediaan Barang Cetakan dan Penggandaan</t>
  </si>
  <si>
    <t>Penyediaan Bahan Bacaan dan Peraturan Perundang-undangan</t>
  </si>
  <si>
    <t>Fasilitasi Kunjungan Tamu</t>
  </si>
  <si>
    <t>Penyelenggaraan Rapat Koordinasi dan Konsultasi SKPD</t>
  </si>
  <si>
    <t>Penatausahaan Arsip Dinamis pada SKPD</t>
  </si>
  <si>
    <t>Dukungan Pelaksanaan Sistem Pemerintahan Berbasis Elektronik pada SKPD</t>
  </si>
  <si>
    <t>Penyedia Jasa Penunjang Urusan Pemerintah Daerah</t>
  </si>
  <si>
    <t>Penyediaan Jasa Surat Menyurat</t>
  </si>
  <si>
    <t>Penyediaan Jasa Komunikasi, Sumber Daya Air dan Listrik</t>
  </si>
  <si>
    <t>Penyediaan Jasa Pelayanan Umum Kantor</t>
  </si>
  <si>
    <t>Pemeliharaan Barang Milik Daerah Penunjang Urusan Pemerintah Daerah</t>
  </si>
  <si>
    <t>Penyediaan Jasa Pemeliharaan, Biaya Pemeliharaan, dan Pajak Kendaraan Perorangan Dinas atau Kendaraan Dinas Jabatan</t>
  </si>
  <si>
    <t>Pemeliharaan Peralatan dan Mesin Lainnya</t>
  </si>
  <si>
    <t>Pemeliharaan/Rehabilitasi Gedung Kantor dan Bangunan Lainnya</t>
  </si>
  <si>
    <t>Pengelolaan Pendidikan Sekolah Dasar</t>
  </si>
  <si>
    <t>Pembangunan Ruang Kelas Baru</t>
  </si>
  <si>
    <t>Pembangunan Ruang Unit Kesehatan Sekolah</t>
  </si>
  <si>
    <t>Pembangunan Perpustakaan Sekolah</t>
  </si>
  <si>
    <t>Pembangunan Laboratorium Sekolah Dasar</t>
  </si>
  <si>
    <t>Pembangunan Sarana, Prasarana dan Utilitas Sekolah</t>
  </si>
  <si>
    <t>Pembangunan Ruang Guru/Kepala Sekolah/TU</t>
  </si>
  <si>
    <t>Rehabilitasi Sedang/Berat Ruang Kelas</t>
  </si>
  <si>
    <t>Rehabilitasi Sedang/Berat Ruang Guru/Kepala Sekolah/TU</t>
  </si>
  <si>
    <t>Rehabilitasi Sedang/Berat Ruang Unit Kesehatan Sekolah</t>
  </si>
  <si>
    <t>Rehabilitasi Sedang/Berat Perpustakaan Sekolah</t>
  </si>
  <si>
    <t>Rehabilitasi Sedang/Berat Sarana, Prasarana dan Utilitas Sekolah</t>
  </si>
  <si>
    <t>Rehabilitasi Sedang/Berat Laboratorium Sekolah Dasar</t>
  </si>
  <si>
    <t>Pengadaan Perlengkapan Sekolah</t>
  </si>
  <si>
    <t>Pengadaan Perlengkapan Peserta Didik</t>
  </si>
  <si>
    <t>Penyediaan Biaya Personil Peserta Didik Sekolah Dasar</t>
  </si>
  <si>
    <t>Pengadaan Alat Praktik dan Peraga Siswa</t>
  </si>
  <si>
    <t>Penyelenggaraan Proses Belajar Bagi Peserta Didik</t>
  </si>
  <si>
    <t>Pembinaan Minat, Bakat dan Kreativitas Siswa</t>
  </si>
  <si>
    <t>Penyediaan Pendidik dan Tenaga Kependidikan bagi Satuan Pendidikan Sekolah Dasar</t>
  </si>
  <si>
    <t>Pengembangan Karir Pendidik dan Tenaga Kependidikan pada Satuan Pendidikan Sekolah Dasar</t>
  </si>
  <si>
    <t>Pembinaan Kelembagaan dan Manajemen Sekolah</t>
  </si>
  <si>
    <t>Pengelolaan Dana BOS Sekolah Dasar</t>
  </si>
  <si>
    <t>Peningkatan Kapasitas Pengelolaan Dana BOS Sekolah Dasar</t>
  </si>
  <si>
    <t>Pengadaan Mebel Sekolah</t>
  </si>
  <si>
    <t>Pengelolaan Pendidikan Sekolah Menengah Pertama</t>
  </si>
  <si>
    <t>Pembangunan Laboratorium</t>
  </si>
  <si>
    <t>Rehabilitasi Sedang/Berat Ruang Kelas Sekolah</t>
  </si>
  <si>
    <t>Rehabilitasi Sedang/Berat Ruang TU</t>
  </si>
  <si>
    <t>Rehabilitasi Sedang/Berat Ruang Kepala Sekolah</t>
  </si>
  <si>
    <t>Rehabilitasi Sedang/Berat Laboratorium</t>
  </si>
  <si>
    <t>Penyediaan Biaya Personil Peserta Didik Sekolah Menengah Pertama</t>
  </si>
  <si>
    <t>Penyelenggaraan Proses Belajar bagi Peserta Didik</t>
  </si>
  <si>
    <t>Penyediaan Pendidik dan Tenaga Kependidikan bagi Satuan Pendidikan Sekolah Menengah Pertama</t>
  </si>
  <si>
    <t>Pengembangan Karir Pendidik dan Tenaga Kependidikan pada Satuan Pendidikan Sekolah Menengah Pertama</t>
  </si>
  <si>
    <t>Pengelolaan Dana BOS Sekolah Menengah Pertama</t>
  </si>
  <si>
    <t>Peningkatan Kapasitas Pengelolaan Dana BOS Sekolah Menengah Pertama</t>
  </si>
  <si>
    <t>Pengelolaan Pendidikan Anak Usia Dini (PAUD)</t>
  </si>
  <si>
    <t>Pembangunan Gedung/Ruang Kelas/Ruang Guru PAUD</t>
  </si>
  <si>
    <t>Pembangunan Sarana, Prasarana dan Utilitas PAUD</t>
  </si>
  <si>
    <t>Rehabilitasi Sedang/Berat Gedung/Ruang Kelas/Ruang Guru PAUD</t>
  </si>
  <si>
    <t>Rehabilitasi Sedang/Berat Pembangunan Sarana, Prasarana dan Utilitas PAUD</t>
  </si>
  <si>
    <t>Pengadaan Mebel PAUD</t>
  </si>
  <si>
    <t>Pengadaan Alat Praktik dan Peraga Siswa PAUD</t>
  </si>
  <si>
    <t>Penyelenggaraan Proses Belajar PAUD</t>
  </si>
  <si>
    <t>Pengembangan Karir Pendidik dan Tenaga Kependidikan pada Satuan Pendidikan PAUD</t>
  </si>
  <si>
    <t>Pembinaan Kelembagaan dan Manajemen PAUD</t>
  </si>
  <si>
    <t>Pengelolaan Dana BOP PAUD</t>
  </si>
  <si>
    <t>Peningkatan Kapasitas Pengelolaan Dana BOP PAUD</t>
  </si>
  <si>
    <t>Pengelolaan Pendidikan Nonformal/Kesetaraan</t>
  </si>
  <si>
    <t>Pembangunan Gedung/Ruang Kelas/Ruang Guru Nonformal/Kesetaraan</t>
  </si>
  <si>
    <t>Rehabilitasi Sedang/Berat Gedung/Ruang Kelas/Ruang Guru Pendidikan Nonformal / Kesetaraan</t>
  </si>
  <si>
    <t>Pengadaan Mebel Pendidikan Nonformal/Kesetaraan</t>
  </si>
  <si>
    <t>Penyediaan Biaya Personil Peserta Didik Nonformal/Kesetaraan</t>
  </si>
  <si>
    <t>Pengadaan Alat Praktik dan Peraga Siswa Nonformal / Kesetaraan</t>
  </si>
  <si>
    <t>Penyelenggaraan Proses Belajar bagi Peserta Didik Nonformal/Kesetaraan</t>
  </si>
  <si>
    <t>Pembinaan Kelembagaan dan Manajemen Sekolah Nonformal/Kesetaraan</t>
  </si>
  <si>
    <t>Pengelolaan Dana BOP Sekolah Nonformal/Kesetaraan</t>
  </si>
  <si>
    <t>Peningkatan Kapasitas Pengelolaan Dana BOP Sekolah Nonformal/Kesetaraan</t>
  </si>
  <si>
    <t>Pemerataan Kuantitas dan Kualitas Pendidik dan Tenaga Kependidikan bagi Satuan Pendidikan Dasar, PAUD, dan Pendidikan Nonformal/Kesetaraan</t>
  </si>
  <si>
    <t>Perhitungan dan Pemetaan Pendidik dan Tenaga Kependidikan Satuan Pendidikan Dasar, PAUD, dan Pendidikan Nonformal/Kesetaraan</t>
  </si>
  <si>
    <t>Penataan Pendistribusian Pendidik dan Tenaga Kependidikan bagi Satuan Pendidikan Dasar, PAUD, dan Pendidikan Nonformal/Kesetaraan</t>
  </si>
  <si>
    <t>Penyadran, Pemberdayaan, dan Pengembangan Pemuda dan Kepemudaan Terhadap Pemuda Pelopor Kabupaten/Kota, Wirausaha Muda Pemula, dan Pemuda Kader Kabupaten/Kota</t>
  </si>
  <si>
    <t>Koordinasi, Sinkronisasi dan Penyelenggaraan Peningkatan Kapasitas Daya Saing Wira Usaha Pemula</t>
  </si>
  <si>
    <t>Peningkatan Kepemimpinan, Kepeloporan dan Kesukarelawanan Pemuda</t>
  </si>
  <si>
    <t>Pemberdayaan dan Pengembangan Organisasi Kepemudaan Tingkat Daerah Kabupaten/Kota</t>
  </si>
  <si>
    <t>Peningkatan Kapasitas Pemuda dan Organisasi Kepemudaan Kabupaten/Kota</t>
  </si>
  <si>
    <t>Pembinaan dan Pengembangan Olahraga Pendidikan pada Jenjang Pendidikan yang Menjadi Kewenangan Daerah Kabupaten/Kota</t>
  </si>
  <si>
    <t>Koordinasi, Sinkronisasi dan Pelaksanaan Penyediaan Sarana dan Prasarana Olahraga Kabupaten/Kota</t>
  </si>
  <si>
    <t>Penyelenggaraan Kejuaraan Olahraga Tingkat Daerah Kabupaten/Kota</t>
  </si>
  <si>
    <t>Penyelenggaraan Kejuaraan dan Pekan Olahraga Tingkat Kabupaten/Kota</t>
  </si>
  <si>
    <t>Partisipasi dan Keikutsertaan dalam Penyelenggaraan Kejuaraan</t>
  </si>
  <si>
    <t>Pembinaan dan Pengembangan Olahraga Rekreasi</t>
  </si>
  <si>
    <t>Penyelenggaraan, Pengembangan dan Pemasalan Festival dan Olahraga Rekreasi</t>
  </si>
  <si>
    <t>Total</t>
  </si>
  <si>
    <t>per 30 Maret 2024</t>
  </si>
  <si>
    <t>PAGU PERUBAHAN</t>
  </si>
  <si>
    <t>Januari</t>
  </si>
  <si>
    <t>%</t>
  </si>
  <si>
    <t>Februari</t>
  </si>
  <si>
    <t>Maret</t>
  </si>
  <si>
    <t>Triwulan I</t>
  </si>
  <si>
    <t>April</t>
  </si>
  <si>
    <t>Realisasi s.d 30 April 2024</t>
  </si>
  <si>
    <t>Mei</t>
  </si>
  <si>
    <t>Ralisasi Mei 2024</t>
  </si>
  <si>
    <t>Juni</t>
  </si>
  <si>
    <t>Realisasi Juni 2024</t>
  </si>
  <si>
    <t>Juli</t>
  </si>
  <si>
    <t>Realisasi  Juli 2024</t>
  </si>
  <si>
    <t>Agustus</t>
  </si>
  <si>
    <t>Realisasi Agustus 2024</t>
  </si>
  <si>
    <t>September</t>
  </si>
  <si>
    <t>Oktober</t>
  </si>
  <si>
    <t>November</t>
  </si>
  <si>
    <t>TOTAL 2024</t>
  </si>
  <si>
    <t>Pembangunan Ruang Kelas Baru SD</t>
  </si>
  <si>
    <t>Pembangunan Ruang Kelas Baru SMP</t>
  </si>
  <si>
    <t>Pembangunan Ruang Kelas Baru (PAUD)</t>
  </si>
  <si>
    <t>SUB KEGIATAN JANUARI 2024</t>
  </si>
  <si>
    <t>TGL</t>
  </si>
  <si>
    <t>NO SP2D</t>
  </si>
  <si>
    <t>METODE PEMBAYARAN</t>
  </si>
  <si>
    <t>RINCIAN</t>
  </si>
  <si>
    <t>NILAI</t>
  </si>
  <si>
    <t>16 Januari 2024</t>
  </si>
  <si>
    <t>03.06/04.0/00003/UP/1.01.2.19.0.00.03.0000/M/1/2023</t>
  </si>
  <si>
    <t>Membayar Uang Persediaan Belanja Barang dan Jasa pada Dinas Pendidikan Pemuda dan Olahraga Kab. Brebes Tahun Anggaran 2023 (DAU)</t>
  </si>
  <si>
    <t>2 Januari 2024</t>
  </si>
  <si>
    <t>33.29/04.0/000001/LS/1.01.2.19.0.00.03.0000/M/1/2024</t>
  </si>
  <si>
    <t>Langsung (LS)</t>
  </si>
  <si>
    <t>Membayar Gaji dan Tunjangan Lainnya bagi PNS dan PPPK di Dinas Pendidikan, Pemuda dan Olahraga Kab. Brebes sebanyak 7.396 pegawai 3.409 istri / suami 4.537 anak (15.342 Jiwa) bagian Bulan Januari 2024 (DAU)</t>
  </si>
  <si>
    <t>3 Januari 2024</t>
  </si>
  <si>
    <t>33.29/04.0/000006/LS/1.01.2.19.0.00.03.0000/M/1/2024</t>
  </si>
  <si>
    <t>Membayar Gaji Terusan dan Tunjangan Lainnya Bulan Januari 2024 Untuk 11 Pegawai, 9 Istri/Suami dan 4 Anak (24 Jiwa) Pada Dinas Pendidikan Pemuda dan Olahraga Kab. Brebes TA. 2024 (DAU)</t>
  </si>
  <si>
    <t>33.29/04.0/000005/LS/1.01.2.19.0.00.03.0000/M/1/2024</t>
  </si>
  <si>
    <r>
      <rPr>
        <sz val="8"/>
        <color theme="1"/>
        <rFont val="Tahoma"/>
        <family val="2"/>
      </rPr>
      <t xml:space="preserve">Membayar Tambahan Penghasilan Pegawai (TPP) PNSD untuk 596 Pegawai Bulan Desember 2023 pada Dinas, Pendidikan, Pemuda dan Olahraga Kab. Brebes </t>
    </r>
    <r>
      <rPr>
        <sz val="8"/>
        <color rgb="FF0070C0"/>
        <rFont val="Tahoma"/>
        <family val="2"/>
      </rPr>
      <t>(PAD)</t>
    </r>
  </si>
  <si>
    <t>19 Januari 2024</t>
  </si>
  <si>
    <t>33.29/04.0/000008/LS/1.01.2.19.0.00.03.0000/M/1/2024</t>
  </si>
  <si>
    <t>Membayar Gaji Susulan dan Tunjangan Lainnya bagi Guru PPPK Bulan Januari 2024 untuk 4 Pegawai, 3 Istri/Suami, 4 Anak (11 Jiwa) di Dinas Pendidikan Pemuda dan Olahraga Kab. Brebes (DAU)</t>
  </si>
  <si>
    <t>23 Januari 2024</t>
  </si>
  <si>
    <t>33.29/04.0/000009/LS/1.01.2.19.0.00.03.0000/M/1/2024</t>
  </si>
  <si>
    <t>Membayar Kekurangan Tunjangan Fungsional Bulan Januari 2022 s/d Desember 2023 untuk 7 Pegawai di Dinas Pendidikan, Pemuda dan Olahraga Kab. Brebes (DAU)</t>
  </si>
  <si>
    <t>26 Januari 2024</t>
  </si>
  <si>
    <t>33.29/04.0/000010/LS/1.01.2.19.0.00.03.0000/M/1/2024</t>
  </si>
  <si>
    <r>
      <rPr>
        <sz val="8"/>
        <rFont val="Tahoma"/>
        <family val="2"/>
      </rPr>
      <t>Membayar Kekurangan Iuran BPJS Kesehatan 4% Tunjangan Profesi Guru PNSD untuk 3985 Pegawai pada Dinas Pendidikan Pemuda dan Olahraga Kab. Brebes Triwulan lV (Oktober-Desember 2023)</t>
    </r>
    <r>
      <rPr>
        <sz val="8"/>
        <color rgb="FFFF0000"/>
        <rFont val="Tahoma"/>
        <family val="2"/>
      </rPr>
      <t xml:space="preserve"> (DAK Non Fisik)</t>
    </r>
  </si>
  <si>
    <t>18 Januari 2024</t>
  </si>
  <si>
    <t>33.29/04.0/000007/LS/1.01.2.19.0.00.03.0000/M/1/2024</t>
  </si>
  <si>
    <t>Membayar Belanja Telepon, Air &amp; Listrik pada Keg. Penyediaan Jasa Komunikasi, Sumber Daya Air, dan Listrik Pada Dinas Pendidikan, Pemuda dan Olahraga Kab. Brebes Bagian Bulan Januari 2024 (DAU)</t>
  </si>
  <si>
    <t>33.29/04.0/000004/LS/1.01.2.19.0.00.03.0000/M/1/2024</t>
  </si>
  <si>
    <t>Membayar Honorarium Tenaga Kontrak bulan Desember 2023 serta Premi Asuransi Kesehatan dan Premi Asuransi Ketenagakerjaan bulan Januari 2024 untuk 1 Tenaga Kontrak pada Dinas Pendidikan Pemuda dan Olahraga Kab. Brebes (DAU-Pendidikan)</t>
  </si>
  <si>
    <t xml:space="preserve">UP </t>
  </si>
  <si>
    <t>Perhitungan dan Pemetaan Pendidik dan Tenaga Kependidikan Satuan Pendidikan Dasar, PAUD dan Pendidikan Nonformal/Kesetaraan</t>
  </si>
  <si>
    <t>SUB KEGIATAN FEBRUARI 2024</t>
  </si>
  <si>
    <t>01 Februari 2024</t>
  </si>
  <si>
    <t>33.29/04.0/000011/LS/1.01.2.19.0.00.03.0000/M/2/2024</t>
  </si>
  <si>
    <t>Membayar Gaji dan Tunjangan Lainnya bagi PNS dan PPPK di Dinas Pendidikan, Pemuda dan Olahraga Kab. Brebes Sebanyak 8.572 Pegawai, 6.368 Istri/Suami, 8.917 Anak (23.857) bagian Bulan Februari 2024 (DAU)</t>
  </si>
  <si>
    <t>33.29/04.0/000012/LS/1.01.2.19.0.00.03.0000/M/2/2024</t>
  </si>
  <si>
    <t>Membayar gaji terusan dan tunjangan lainnya bagi PNS untuk 10 pegawai, 9 istri/suami. 4 anak (23 jiwa) di Dinas Pendidikan, Pemuda dan Olahraga Kab. Brebes bagian bulan Februari 2024 (DAU)</t>
  </si>
  <si>
    <t>19 Februari 2024</t>
  </si>
  <si>
    <t>33.29/04.0/000016/LS/1.01.2.19.0.00.03.0000/M/2/2024</t>
  </si>
  <si>
    <t>Membayar Gaji Susulan dan Tunjangan Lainnya Bulan Februari 2024 untuk 2 Pegawai, 1 Istri/Suami, 2 Anak (5 Jiwa) di Dinas Pendidikan Pemuda dan Olahraga Kab. Brebes (DAU)</t>
  </si>
  <si>
    <t>22 Februari 2024</t>
  </si>
  <si>
    <t>33.29/04.0/000017/LS/1.01.2.19.0.00.03.0000/M/2/2024</t>
  </si>
  <si>
    <r>
      <rPr>
        <sz val="8"/>
        <color theme="1"/>
        <rFont val="Tahoma"/>
        <family val="2"/>
      </rPr>
      <t xml:space="preserve">Membayar Tunjangan Profesi Guru THR 50% TA. 2023 untuk 4398 Pegawai pada Dinas Pendidikan, Pemuda dan Olahraga Kab Brebes </t>
    </r>
    <r>
      <rPr>
        <sz val="8"/>
        <color rgb="FFFF0000"/>
        <rFont val="Tahoma"/>
        <family val="2"/>
      </rPr>
      <t>(DAKNF_TPG)</t>
    </r>
  </si>
  <si>
    <t xml:space="preserve"> </t>
  </si>
  <si>
    <t>33.29/04.0/000018/LS/1.01.2.19.0.00.03.0000/M/2/2024</t>
  </si>
  <si>
    <r>
      <rPr>
        <sz val="8"/>
        <color theme="1"/>
        <rFont val="Tahoma"/>
        <family val="2"/>
      </rPr>
      <t xml:space="preserve">Membayar Tambahan Penghasilan Guru THR 50% TA. 2023 untuk 2678 Pegawai pada Dinas Pendidikan, Pemuda dan Olahraga Kab Brebes </t>
    </r>
    <r>
      <rPr>
        <sz val="8"/>
        <color rgb="FFFF0000"/>
        <rFont val="Tahoma"/>
        <family val="2"/>
      </rPr>
      <t>(DAKNF_TAMSIL)</t>
    </r>
  </si>
  <si>
    <t>27 Februari 2024</t>
  </si>
  <si>
    <t>33.29/04.0/000019/LS/1.01.2.19.0.00.03.0000/M/2/2024</t>
  </si>
  <si>
    <t>Membayar kegiatan lembur penatausahaan dan pelaporan aset/barang milik daerah (BMD) tahunan yang dilaksanakan tanggal 2,3,4,5,8,9,10,11,12,15,16,17,18,19,22,23,24,25,26,30,31 Januari 2024 (DAU)</t>
  </si>
  <si>
    <t>16 Februari 2024</t>
  </si>
  <si>
    <t>33.29/04.0/000015/LS/1.01.2.19.0.00.03.0000/M/2/2024</t>
  </si>
  <si>
    <t>Membayar Belanja Telepon, Air &amp; Listrik pada Keg. Penyediaan Jasa Komunikasi, Sumber Daya Air, dan Listrik Pada Dinas Pendidikan, Pemuda dan Olahraga Kab. Brebes Bagian Bulan Februari 2024 (DAU)</t>
  </si>
  <si>
    <t>33.29/04.0/000013/LS/1.01.2.19.0.00.03.0000/M/2/2024</t>
  </si>
  <si>
    <t>Membayar Belanja Jasa Tenaga Administrasi, &amp; Tenaga Pelayanan Umum pada Dinas Pendidikan, Pemuda &amp; Olahraga Kab. Brebes bagian Bulan Januari 2024 (DAU)</t>
  </si>
  <si>
    <t>05 Februari 2024</t>
  </si>
  <si>
    <t>33.29/04.0/000014/LS/1.01.2.19.0.00.03.0000/M/2/2024</t>
  </si>
  <si>
    <t>Membayar Honorarium Tenaga Kontrak bulan Januari 2024 serta Premi Asuransi Kesehatan dan Premi Asuransi Ketenagakerjaan bulan Februari 2024 untuk 1 Tenaga Kontrak pada Dinas Pendidikan Pemuda dan Olahraga Kab. Brebes (DAU-Pendidikan)</t>
  </si>
  <si>
    <t>29 Februari 2024</t>
  </si>
  <si>
    <t>33.29/04.0/000022/LS/1.01.2.19.0.00.03.0000/M/2/2024</t>
  </si>
  <si>
    <t>Membayar Pengadaan Pakaian Olahraga Kegiatan Lomba Hari Jadi Kabupaten Brebes sesuai dengan Surat Pesanan Saudara ID Paket Nomor : ZS1-P2401-8449312 tanggal 29 Januari 2024. (DAU - Pendidikan )</t>
  </si>
  <si>
    <t>33.29/04.0/000023/LS/1.01.2.19.0.00.03.0000/M/2/2024</t>
  </si>
  <si>
    <t>Membayar Pengadaan Sewa Kamar Kegiatan Workshop Keolahragaan Kabupaten Brebes sesuai dengan Surat Pesanan Nomor : 028/ 00028 /2024 tanggal 02 Februari 2024. (DAU - Pendidikan)</t>
  </si>
  <si>
    <t>33.29/04.0/000024/LS/1.01.2.19.0.00.03.0000/M/2/2024</t>
  </si>
  <si>
    <t>Membayar Pengadaan Pakaian Olahraga Kegiatan Workshop Keolahragaan Kabupaten Brebes sesuai dengan Surat Pesanan ID Paket Nomor : ZS1-P2402-8582301 tanggal 19 Februari 2024. (DAU-Pendidikan)</t>
  </si>
  <si>
    <t>SUB KEGIATAN MARET 2024</t>
  </si>
  <si>
    <t>8 Maret 2024</t>
  </si>
  <si>
    <t>33.29/04.0/000037/LS/1.01.2.19.0.00.03.0000/M/2/2024</t>
  </si>
  <si>
    <t>Membayar Uang Lembur Penyusunan LKJIP dan LPPD tanggal 17 , 18, 24 Januari, 1, 2, 12, 13, 14, 15, 16, 26, 27, 28 Februari 2024 (DAU)</t>
  </si>
  <si>
    <t>1 Maret 2024</t>
  </si>
  <si>
    <t>33.29/04.0/000020/LS/1.01.2.19.0.00.03.0000/M/2/2024</t>
  </si>
  <si>
    <t>Membayar Gaji dan Tunjangan Lainnya bagi PNS dan PPPK di Dinas Pendidikan, Pemuda dan Olahraga Kab. Brebes Sebanyak 8.550 Pegawai, 6.359 Istri/Suami, 8.924 Anak (23.833) bagian Bulan Maret 2024 (DAU)</t>
  </si>
  <si>
    <t>33.29/04.0/000021/LS/1.01.2.19.0.00.03.0000/M/2/2024</t>
  </si>
  <si>
    <t>Membayar gaji terusan dan tunjangan lainnya bagi PNS untuk 8 pegawai, 8 istri/suami. 3 anak (19 jiwa) di Dinas Pendidikan, Pemuda dan Olahraga Kab. Brebes bagian bulan Maret 2024 (DAU)</t>
  </si>
  <si>
    <t>6 Maret 2024</t>
  </si>
  <si>
    <t>33.29/04.0/000032/LS/1.01.2.19.0.00.03.0000/M/2/2024</t>
  </si>
  <si>
    <r>
      <rPr>
        <sz val="8"/>
        <color indexed="8"/>
        <rFont val="Tahoma"/>
        <family val="2"/>
      </rPr>
      <t xml:space="preserve">Membayar Tambahan Penghasilan Guru Gaji Ke-13 50% TA. 2023 untuk 2678 Pegawai pada Dinas Pendidikan, Pemuda dan Olahraga Kab Brebes </t>
    </r>
    <r>
      <rPr>
        <sz val="8"/>
        <color rgb="FFFF0000"/>
        <rFont val="Tahoma"/>
        <family val="2"/>
      </rPr>
      <t>(DAKNF_TAMSIL)</t>
    </r>
  </si>
  <si>
    <t>14 Maret 2024</t>
  </si>
  <si>
    <t>33.29/04.0/000038/LS/1.01.2.19.0.00.03.0000/M/2/2024</t>
  </si>
  <si>
    <r>
      <rPr>
        <sz val="8"/>
        <color indexed="8"/>
        <rFont val="Tahoma"/>
        <family val="2"/>
      </rPr>
      <t>Membayar Tunjangan Profesi Guru Gaji Ke-13 50% TA. 2023 untuk 4291 Pegawai pada Dinas Pendidikan, Pemuda dan Olahraga Kab Brebes</t>
    </r>
    <r>
      <rPr>
        <sz val="8"/>
        <color rgb="FFFF0000"/>
        <rFont val="Tahoma"/>
        <family val="2"/>
      </rPr>
      <t xml:space="preserve"> (DAKNF_TPG)</t>
    </r>
  </si>
  <si>
    <t>33.29/04.0/000033/LS/1.01.2.19.0.00.03.0000/M/2/2024</t>
  </si>
  <si>
    <t>Membayar Gaji Susulan dan Tunjangan Lainnya Bulan Maret 2024 untuk 4 Pegawai, 3 Istri/Suami, 4 Anak (11 Jiwa) di Dinas Pendidikan Pemuda dan Olahraga Kab. Brebes (DAU)</t>
  </si>
  <si>
    <t>22 Maret 2024</t>
  </si>
  <si>
    <t>33.29/04.0/000041/LS/1.01.2.19.0.00.03.0000/M/2/2024</t>
  </si>
  <si>
    <t>Membayar Kekurangan Kenaikan PNS dan PPPK Gaji Tahun 2024 Bulan Januari s.d Februari 2024 untuk 8.617 Pegawai, 6.424 Istri/Suami dan 8.955 Anak (23.996 Jiwa) pada Dinas Pendidikan, Pemuda dan Olahraga Kab. Brebes (DAU)</t>
  </si>
  <si>
    <t>27 Maret 2024</t>
  </si>
  <si>
    <t>33.29/04.0/000042/LS/1.01.2.19.0.00.03.0000/M/2/2024</t>
  </si>
  <si>
    <t>Membayar Tunjangan Hari Raya PNSD dan PPPK Tahun 2024 untuk 8.562 Pegawai, 6.370 Istri/Suami, 8.931 Anak (23.863 Jiwa) pada Dinas Pendidikan Pemuda dan Olahraga Kab Brebes (DAU)</t>
  </si>
  <si>
    <t>7 Maret 2024</t>
  </si>
  <si>
    <t>33.29/04.0/000034/LS/1.01.2.19.0.00.03.0000/M/2/2024</t>
  </si>
  <si>
    <t>Membayar Alat/Bahan untuk Kegiatan Kantor-Alat Tulis Kantor Pencetakan Stiker BMD sesuai surat pesanan nomor : 050/00115/2024 tanggal 1 Maret 2024 (DAU)</t>
  </si>
  <si>
    <t>33.29/04.0/000035/LS/1.01.2.19.0.00.03.0000/M/2/2024</t>
  </si>
  <si>
    <t>Membayar Pengadaan Pakaian Olahraga In House Training Dindikpora Kab. Brebes sesuai Surat Pesanan nomor : 050/00088/SP-SEK/II/2024 tanggal 26 Februari 2024 (DAU)</t>
  </si>
  <si>
    <t>33.29/04.0/000036/LS/1.01.2.19.0.00.03.0000/M/2/2024</t>
  </si>
  <si>
    <t>Membayar Kegiatan In House Training Dindikpora Kab. Brebes tanggal 2 s.d 3 Maret 2024 di Surakarta sesuai SPK nomor : 050/00102/SPK-SEK/III/2024 tanggal 2 Maret 2024 (DAU)</t>
  </si>
  <si>
    <t>18 Maret 2024</t>
  </si>
  <si>
    <t>33.29/04.0/000039/LS/1.01.2.19.0.00.03.0000/M/2/2024</t>
  </si>
  <si>
    <t>Membayar Belanja Telepon, Air &amp; Listrik pada Keg. Penyediaan Jasa Komunikasi, Sumber Daya Air, dan Listrik Pada Dinas Pendidikan, Pemuda dan Olahraga Kab. Brebes Bagian Bulan Maret 2024 (DAU)</t>
  </si>
  <si>
    <t>33.29/04.0/000040/LS/1.01.2.19.0.00.03.0000/M/2/2024</t>
  </si>
  <si>
    <t>Membayar Belanja Internet Dinas Pendidikan Pemuda dan Olahraga Kab. Brebes Bagian Bulan Maret 2024 (DAU)</t>
  </si>
  <si>
    <t>33.29/04.0/000025/LS/1.01.2.19.0.00.03.0000/M/2/2024</t>
  </si>
  <si>
    <t>Membayar Belanja Jasa Tenaga Administrasi, &amp; Tenaga Pelayanan Umum pada Dinas Pendidikan, Pemuda &amp; Olahraga Kab. Brebes bagian Bulan Februari 2024 (DAU)</t>
  </si>
  <si>
    <t>33.29/04.0/000031/LS/1.01.2.19.0.00.03.0000/M/2/2024</t>
  </si>
  <si>
    <t>Membayar Honorarium Tenaga Kontrak bulan Februari 2024 serta Premi Asuransi Kesehatan dan Premi Asuransi Ketenagakerjaan bulan Maret 2024 untuk 1 Tenaga Kontrak pada Dinas Pendidikan Pemuda dan Olahraga Kab. Brebes (DAU-Pendidikan)</t>
  </si>
  <si>
    <t>4 Maret 2024</t>
  </si>
  <si>
    <t>33.29/04.0/000027/LS/1.01.2.19.0.00.03.0000/M/2/2024</t>
  </si>
  <si>
    <t>Membayar Pengadaan Belanja Makanan dan Minuman Jamuan Tamu Kegiatan Pelatihan Kewirausahaan Bagi Pemuda Tingkat Kabupaten Brebes Tahun 2024 Sesuai dengan Surat Pesanan ID Paket Nomor : MC6-P2402-8582456 tanggal 19 Februari 2024. (DAU - Pendidikan)</t>
  </si>
  <si>
    <t>33.29/04.0/000026/LS/1.01.2.19.0.00.03.0000/M/2/2024</t>
  </si>
  <si>
    <t>Membayar Pengadaan Belanja Makanan dan Minuman Jamuan Tamu Kegiatan Workshop Kepemudaan Kabupaten Brebes Tahun 2024 Sesuai dengan Surat Pesanan ID Paket Nomor : MC6-P2402-8582550 tanggal 19 Februari 2024. DAU - Pendidikan</t>
  </si>
  <si>
    <t>33.29/04.0/000028/LS/1.01.2.19.0.00.03.0000/M/2/2024</t>
  </si>
  <si>
    <t>Membayar Pengadaan Belanja Makanan dan Minuman Jamuan Tamu Pelatihan Pelatih/ Guru OR pd Cabang Olahraga Unggulan Kabupaten Brebes Sesuai dengan Surat Pesanan ID Paket Nomor : MC6-P2402-8581949 tanggal 19 Februari 2024. (DAU - Pendidikan)</t>
  </si>
  <si>
    <t>33.29/04.0/000029/LS/1.01.2.19.0.00.03.0000/M/2/2024</t>
  </si>
  <si>
    <t>Membayar Pengadaan Belanja Makanan dan Minuman Jamuan Tamu Kegiatan Workshop Keolahragaan Kabupaten Brebes Sesuai dengan Surat Pesanan ID Paket Nomor : MC6-P2402-8577721 tanggal 19 Februari 2024. (DAU - Pendidikan)</t>
  </si>
  <si>
    <t>33.29/04.0/000030/LS/1.01.2.19.0.00.03.0000/M/2/2024</t>
  </si>
  <si>
    <t>Membayar Pengadaan Belanja Makanan dan Minuman Jamuan Tamu Kegiatan Lomba Hari Jadi Kabupaten Brebes Sesuai dengan Surat Pesanan ID Paket Nomor : MC6-P2402-8513929 tanggal 7 Februari 2024. (DAU - Pendidikan)</t>
  </si>
  <si>
    <t>33.29/04.0/000075/LS/1.01.2.19.0.00.03.0000/M/3/2024</t>
  </si>
  <si>
    <t>Membayar Uang Lembur ASN dan Non ASN Laporan Kinerja OPD tanggal 4, 5, 6, 7, 8, 9, 10 dan 11 Maret 2024 (DAU)</t>
  </si>
  <si>
    <t>33.29/04.0/000043/LS/1.01.2.19.0.00.03.0000/M/3/2024</t>
  </si>
  <si>
    <t>Membayar Gaji dan Tunjangan Lainnya bagi PNS dan PPPK di Dinas Pendidikan, Pemuda dan Olahraga Kab. Brebes Sebanyak 8.521 Pegawai, 6.337 Istri/Suami, 8.904 Anak (23.762) bagian Bulan April 2024 (DAU)</t>
  </si>
  <si>
    <t>33.29/04.0/000044/LS/1.01.2.19.0.00.03.0000/M/3/2024</t>
  </si>
  <si>
    <t>Membayar gaji terusan dan tunjangan lainnya bagi PNS untuk 6 pegawai, 5 istri/suami. 2 anak (13 jiwa) di Dinas Pendidikan, Pemuda dan Olahraga Kab. Brebes bagian bulan April 2024 (DAU)</t>
  </si>
  <si>
    <t>33.29/04.0/000046/LS/1.01.2.19.0.00.03.0000/M/3/2024</t>
  </si>
  <si>
    <r>
      <rPr>
        <sz val="8"/>
        <color theme="1"/>
        <rFont val="Tahoma"/>
        <family val="2"/>
      </rPr>
      <t xml:space="preserve">Membayar Tambahan Penghasilan Pegawai (TPP) PNSD untuk 547 Pegawai Bulan Januari s/d Februari 2024 pada Dinas, Pendidikan, Pemuda dan Olahraga Kab. Brebes </t>
    </r>
    <r>
      <rPr>
        <sz val="8"/>
        <color rgb="FF0070C0"/>
        <rFont val="Tahoma"/>
        <family val="2"/>
      </rPr>
      <t>(PAD)</t>
    </r>
  </si>
  <si>
    <t>33.29/04.0/000049/LS/1.01.2.19.0.00.03.0000/M/3/2024</t>
  </si>
  <si>
    <r>
      <rPr>
        <sz val="8"/>
        <color theme="1"/>
        <rFont val="Tahoma"/>
        <family val="2"/>
      </rPr>
      <t xml:space="preserve">Membayar Tambahan Penghasilan Pegawai (TPP) PNSD untuk 544 Pegawai Bulan Maret 2024 pada Dinas, Pendidikan, Pemuda dan Olahraga Kab. Brebes </t>
    </r>
    <r>
      <rPr>
        <sz val="8"/>
        <color rgb="FF0070C0"/>
        <rFont val="Tahoma"/>
        <family val="2"/>
      </rPr>
      <t>(PAD)</t>
    </r>
  </si>
  <si>
    <t>33.29/04.0/000052/LS/1.01.2.19.0.00.03.0000/M/3/2024</t>
  </si>
  <si>
    <r>
      <rPr>
        <sz val="8"/>
        <color theme="1"/>
        <rFont val="Tahoma"/>
        <family val="2"/>
      </rPr>
      <t xml:space="preserve">Membayar Tambahan Penghasilan Pegawai (TPP) THR PNSD Tahun 2024 untuk 544 Pegawai pada Dinas Pendidikan, Pemuda &amp; Olahraga Kab. Brebes </t>
    </r>
    <r>
      <rPr>
        <sz val="8"/>
        <color rgb="FF0070C0"/>
        <rFont val="Tahoma"/>
        <family val="2"/>
      </rPr>
      <t>(PAD)</t>
    </r>
  </si>
  <si>
    <t>33.29/04.0/000073/LS/1.01.2.19.0.00.03.0000/M/3/2024</t>
  </si>
  <si>
    <t>Membayar Gaji Susulan dan Tunjangan Lainnya Bulan Maret 2024 untuk 3 Pegawai, 1 Istri/Suami, 3 Anak (7 Jiwa) di Dinas Pendidikan Pemuda dan Olahraga Kab. Brebes (DAU)</t>
  </si>
  <si>
    <t>33.29/04.0/000074/LS/1.01.2.19.0.00.03.0000/M/3/2024</t>
  </si>
  <si>
    <t> Membayar Pajak Penghasilan atas Tunjangan Hari Raya PNSD Tahun 2024 untuk 3.962 Pegawai pada Dinas Pendidikan, Pemuda dan Olahraga Kab. Brebes (DAU)</t>
  </si>
  <si>
    <t>33.29/04.0/000076/LS/1.01.2.19.0.00.03.0000/M/3/2024</t>
  </si>
  <si>
    <t>Membayar Uang Lembur ASN dan Non ASN Penyusunan Laporan Keuangan Tahunan tanggal 12, 13, 14, 15, 18, 19, 20, 21, 22, 25, 26, 27, 28 Maret 2024 (DAU)</t>
  </si>
  <si>
    <t>33.29/04.0/000065/LS/1.01.2.19.0.00.03.0000/M/3/2024</t>
  </si>
  <si>
    <t>Membayar kegiatan lembur penatausahaan dan pelaporan aset/barang milik daerah (BMD) tahunan yang dilaksanakan tanggal 1,2,5,6,7,12,13,15,16,26,27,28,29 Februari 2024 ( DAU )</t>
  </si>
  <si>
    <t>GU 1</t>
  </si>
  <si>
    <t>33.29/04.0/000071/LS/1.01.2.19.0.00.03.0000/M/3/2024</t>
  </si>
  <si>
    <t>Membayar Belanja Barang dan Jasa Pengadaan ATK sesuai Surat Pesanan Nomor : 028 / 00265 / 2024 Tanggal 26 Maret 2024 (DAU)</t>
  </si>
  <si>
    <t>33.29/04.0/000057/LS/1.01.2.19.0.00.03.0000/M/3/2024</t>
  </si>
  <si>
    <t>Membayar Pengadaan Komponen Instalasi Listrik (Alat Listrik)/Penerangan Bangunan Kantor Dindikpora Kab. Brebes dan Korwilcam Se Kab. Brebes Sesuai Surat Pesanan Nomor : 050/00272/SP-SEK/III/2024 tanggal 28 Maret 2024 (DAU)</t>
  </si>
  <si>
    <t>33.29/04.0/000070/LS/1.01.2.19.0.00.03.0000/M/3/2024</t>
  </si>
  <si>
    <t>Membayar Belanja Telepon, Air &amp; Listrik pada Keg. Penyediaan Jasa Komunikasi, Sumber Daya Air, dan Listrik Pada Dinas Pendidikan, Pemuda dan Olahraga Kab. Brebes Bagian Bulan April 2024 (DAU)</t>
  </si>
  <si>
    <t>33.29/04.0/000072/LS/1.01.2.19.0.00.03.0000/M/3/2024</t>
  </si>
  <si>
    <t>Membayar Belanja Internet Dinas Pendidikan Pemuda dan Olahraga Kab. Brebes Bagian Bulan April 2024 (DAU)</t>
  </si>
  <si>
    <t>33.29/04.0/000045/LS/1.01.2.19.0.00.03.0000/M/3/2024</t>
  </si>
  <si>
    <t> Membayar Belanja Jasa Tenaga Administrasi, &amp; Tenaga Pelayanan Umum pada Dinas Pendidikan, Pemuda &amp; Olahraga Kab. Brebes bagian Bulan Maret 2024 (DAU)</t>
  </si>
  <si>
    <t>Pengembangan Karir Pendidik dan Tenaga Kependidikan pada Satuan Pendidikan Sekolah Dasar (SD)</t>
  </si>
  <si>
    <t>33.29/04.0/000068/LS/1.01.2.19.0.00.03.0000/M/3/2024</t>
  </si>
  <si>
    <t>Membayar Honorarium Narasumber Sosialisasi Peningkatan Disiplin PTK SD tanggal 22 Januari 2024 (DAU-Pendidikan)</t>
  </si>
  <si>
    <t>Pembinaan Kelembagaan dan Manajemen Sekolah (SD)</t>
  </si>
  <si>
    <t>33.29/04.0/000060/LS/1.01.2.19.0.00.03.0000/M/3/2024</t>
  </si>
  <si>
    <t>Membayar Belanja Makan dan Minum Kegiatan Sosialisasi Program Indonesia Pintar (PIP) jenjang SD sesuai dengan surat pesanan nomor : 027/00036/2024 tanggal 13 Februari 2024 (DAU-Pendidikan)</t>
  </si>
  <si>
    <t>Peningkatan Kapasitas Pengelolaan Dana BOS Sekolah Dasar (SD)</t>
  </si>
  <si>
    <t>33.29/04.0/000054/LS/1.01.2.19.0.00.03.0000/M/3/2024</t>
  </si>
  <si>
    <t>Membayar Belanja makan dan minum jamuan tamu Pengelolaan pendidikan sekolah dasar peningkatan kapasitas pengelolaan dana BOS SD kegiatan pelatihan BOS SD sesuai dengan surat pesanan nomor : 027/00125/2024 tanggal 13 Februari 2024 (DAU-Pendidikan)</t>
  </si>
  <si>
    <t>33.29/04.0/000063/LS/1.01.2.19.0.00.03.0000/M/3/2024</t>
  </si>
  <si>
    <t> Membayar Belanja makan dan minum jamuan tamu Pengelolaan pendidikan sekolah dasar peningkatan kapasitas pengelolaan dana BOS SD kegiatan Sosialisasi BOS SD sesuai surat pesanan nomor : 027/000136/2024 tanggal 27 Februari 2024 (DAU-Pendidikan)</t>
  </si>
  <si>
    <t>33.29/04.0/000053/LS/1.01.2.19.0.00.03.0000/M/3/2024</t>
  </si>
  <si>
    <t>Membayar Belanja Modal Pengadaan Peralatan Lab. IPA SMP Negeri Kegiatan DAU Pendidikan Sesuai SPK Nomor SPK-050/00244/2024 tanggal 22 Maret 2024 (DAU-Pendidikan)</t>
  </si>
  <si>
    <t>Pengadaan Perlengkapan Sekolah (SMP)</t>
  </si>
  <si>
    <t> Penyediaan Biaya Personil Peserta Didik Sekolah Menengah Pertama (SMP)</t>
  </si>
  <si>
    <t>33.29/04.0/000058/LS/1.01.2.19.0.00.03.0000/M/3/2024</t>
  </si>
  <si>
    <t> Membayar Belanja Alat/ Bahan untuk Kegiatan kantor- Alat Tulis Kantor Kegiatan Penguatan FMPP sesuai dengan pesanan nomor 050/ 00193/ 2024 tanggal 10 Januari 2024 (DAU-Pendidikan)</t>
  </si>
  <si>
    <t>33.29/04.0/000059/LS/1.01.2.19.0.00.03.0000/M/3/2024</t>
  </si>
  <si>
    <t>Membayar Belanja Makanan dan Minuman jamuan tamu Kegiatan Penguatan FMPP sesuai dengan surat pesanan nomor : 050/00165/2024 tanggal 17 Januari 2024 (DAU-Pendidikan)</t>
  </si>
  <si>
    <t>33.29/04.0/000064/LS/1.01.2.19.0.00.03.0000/M/3/2024</t>
  </si>
  <si>
    <t>Membayar Honorarium Narasumber Kegiatan Penguatan Forum Masyarakat Peduli Pendidikan (FMPP) Tgl 24-26 Januari 2024 (DAU-Pendidikan)</t>
  </si>
  <si>
    <t>Penyelenggaraan Proses Belajar bagi Peserta Didik (SMP)</t>
  </si>
  <si>
    <t>33.29/04.0/000056/LS/1.01.2.19.0.00.03.0000/M/3/2024</t>
  </si>
  <si>
    <t> Membayar Belanja Makanan dan Minuman jamuan tamu Kegiatan Sosialisasi Penerimaan Peserta Didik Baru (PPDB) sesuai dengan surat pesanan nomor : 050/ 00257/ 2024 tanggal 18 Maret 2024 (DAU-Pendidikan)</t>
  </si>
  <si>
    <t>Pembinaan Kelembagaan dan Manajemen Sekolah (SMP)</t>
  </si>
  <si>
    <t>33.29/04.0/000062/LS/1.01.2.19.0.00.03.0000/M/3/2024</t>
  </si>
  <si>
    <t>Membayar Belanja Makan dan Minum Kegiatan Sosialisasi Program Indonesia Pintar (PIP) jenjang SMP sesuai dengan surat pesanan nomor : 027/00043/2024 tanggal 13 Februari 2024 (DAU-Pendidikan)</t>
  </si>
  <si>
    <t>Peningkatan Kapasitas Pengelolaan Dana BOS Sekolah Menengah Pertama (SMP)</t>
  </si>
  <si>
    <t>33.29/04.0/000055/LS/1.01.2.19.0.00.03.0000/M/3/2024</t>
  </si>
  <si>
    <t>Membayar Belanja makan dan minum jamuan tamu Pengelolaan pendidikan sekolah menengah pertama peningkatan kapasitas pengelolaan dana BOS SMP kegiatan Sosialisasi BOS SMP sesuai surat pesanan nomor : 027/00147/2024 tanggal 27 Februari 2024 (DAU-Pendidikan)</t>
  </si>
  <si>
    <t>33.29/04.0/000061/LS/1.01.2.19.0.00.03.0000/M/3/2024</t>
  </si>
  <si>
    <t> Membayar Belanja makan dan minum jamuan tamu Pengelolaan pendidikan sekolah menengah pertama peningkatan kapasitas pengelolaan dana BOS SMP kegiatan Pelatihan BOS SMP sesuai surat pesanan nomor : 027/00155/2024 tanggal 27 Februari 2024 (DAU-Pendidikan)</t>
  </si>
  <si>
    <t>33.29/04.0/000069/LS/1.01.2.19.0.00.03.0000/M/3/2024</t>
  </si>
  <si>
    <t>Membayar Honorarium Narasumber Bimtek Peningkatan Pendidik PAUD Tanggal 17 Januari 2024 (DAU-Pendidikan)</t>
  </si>
  <si>
    <t>33.29/04.0/000047/LS/1.01.2.19.0.00.03.0000/M/3/2024</t>
  </si>
  <si>
    <t>Membayar Honorarium Tenaga Kontrak bulan Maret 2024 serta Premi Asuransi Kesehatan dan Premi Asuransi Ketenagakerjaan bulan April 2024 untuk 1 Tenaga Kontrak pada Dinas Pendidikan Pemuda dan Olahraga Kab. Brebes (DAU-Pendidikan)</t>
  </si>
  <si>
    <t>33.29/04.0/000051/LS/1.01.2.19.0.00.03.0000/M/3/2024</t>
  </si>
  <si>
    <t>Membayar Tunjangan Hari Raya Tenaga Kontrak Kontrak Tahun 2024 untuk 1 orang Pegawai pada Dinas Pendidikan, Pemuda dan Olahraga Kab Brebes (DAU-Pendidikan)</t>
  </si>
  <si>
    <t>33.29/04.0/000066/LS/1.01.2.19.0.00.03.0000/M/3/2024</t>
  </si>
  <si>
    <t>Membayar Honor Uang Lembur Kegiatan Verifikasi dan Pengelolaan Berkas Pembuatan SK Kadin Jenjang SMP dari 15, 16, 17, 18 dan 19 Januari 2024 (DAU-Pendidikan)</t>
  </si>
  <si>
    <t>33.29/04.0/000067/LS/1.01.2.19.0.00.03.0000/M/3/2024</t>
  </si>
  <si>
    <t>Membayar Honor Uang Lembur Kegiatan Verifikasi dan Pengelolaan Berkas Pembuatan SK Kadin Jenjang SD dari 22, 23, 24, 25 dan 26 Januari 2024 (DAU-Pendidikan)</t>
  </si>
  <si>
    <t>33.29/04.0/000050/LS/1.01.2.19.0.00.03.0000/M/3/2024</t>
  </si>
  <si>
    <t>Membayar Pengadaan Obat- Obatan Kolam Renang Tirta Kencana Kabupaten Brebes sesuai dengan Surat Pesanan ID Paket Nomor : EHG-P2403-8922634 tanggal 26 Maret 2024. (DAU - Pendidikan)</t>
  </si>
  <si>
    <t>33.29/04.0/000048/GU/1.01.2.19.0.00.03.0000/M/4/2024</t>
  </si>
  <si>
    <t>GU (Ganti Uang)</t>
  </si>
  <si>
    <t>Membayar Ganti Uang Persediaan (GU)-1 Belanja Barang dan Jasa Kegiatan pada Dinas Pendidikan Pemuda dan Olahraga Kabupaten Brebes.</t>
  </si>
  <si>
    <t>Penyediaan Biaya Personil Peserta Didik Sekolah Menengah Pertama (SMP)</t>
  </si>
  <si>
    <t>Penyelenggaraan Proses Belajar dan Ujian bagi Peserta Didik (SMP)</t>
  </si>
  <si>
    <t>Penyelenggaraan Proses Belajar Nonformal/Kesetaraan</t>
  </si>
  <si>
    <t>Penyediaan Bahan Bacaan dan Perundang-undangan</t>
  </si>
  <si>
    <t>`</t>
  </si>
  <si>
    <t>GU</t>
  </si>
  <si>
    <t>LS</t>
  </si>
  <si>
    <t>SUB KEGIATAN MEI 2024</t>
  </si>
  <si>
    <t>2 Mei 2024</t>
  </si>
  <si>
    <t>33.29/04.0/000077/LS/1.01.2.19.0.00.03.0000/M/3/2024</t>
  </si>
  <si>
    <t>Membayar Gaji dan Tunjangan Lainnya bagi PNS dan PPPK di Dinas Pendidikan, Pemuda dan Olahraga Kab. Brebes Sebanyak 8.475 Pegawai, 6.309 Istri/Suami, 8.861 Anak (23.645) bagian Bulan Mei 2024 (DAU)</t>
  </si>
  <si>
    <t>33.29/04.0/000078/LS/1.01.2.19.0.00.03.0000/M/3/2024</t>
  </si>
  <si>
    <t>Membayar gaji terusan dan tunjangan lainnya bagi PNS untuk 5 pegawai, 3 istri/suami. 1 anak (9 jiwa) di Dinas Pendidikan, Pemuda dan Olahraga Kab. Brebes bagian bulan Mei 2024 (DAU)</t>
  </si>
  <si>
    <t>6 Mei 2024</t>
  </si>
  <si>
    <t>33.29/04.0/000086/LS/1.01.2.19.0.00.03.0000/M/3/2024</t>
  </si>
  <si>
    <r>
      <rPr>
        <sz val="8"/>
        <color theme="1"/>
        <rFont val="Tahoma"/>
        <family val="2"/>
      </rPr>
      <t xml:space="preserve">Membayar Kekurangan Tunjangan Profesi Guru ASN Semester ll Tahun 2023 untuk 2 Pegawai pada Dinas Pendidikan Pemuda dan Olahraga Kab. Brebes </t>
    </r>
    <r>
      <rPr>
        <sz val="8"/>
        <color rgb="FFFF0000"/>
        <rFont val="Tahoma"/>
        <family val="2"/>
      </rPr>
      <t>(DAKNF_TPG)</t>
    </r>
  </si>
  <si>
    <t>15 Mei 2024</t>
  </si>
  <si>
    <t>33.29/04.0/000089/LS/1.01.2.19.0.00.03.0000/M/3/2024</t>
  </si>
  <si>
    <r>
      <rPr>
        <sz val="8"/>
        <color theme="1"/>
        <rFont val="Tahoma"/>
        <family val="2"/>
      </rPr>
      <t xml:space="preserve">Membayar Tambahan Penghasilan Pegawai (TPP) PNSD untuk 541 Pegawai Bulan April 2024 pada Dinas, Pendidikan, Pemuda dan Olahraga Kab. Brebes </t>
    </r>
    <r>
      <rPr>
        <sz val="8"/>
        <color theme="4"/>
        <rFont val="Tahoma"/>
        <family val="2"/>
      </rPr>
      <t>(PAD</t>
    </r>
    <r>
      <rPr>
        <sz val="8"/>
        <color theme="1"/>
        <rFont val="Tahoma"/>
        <family val="2"/>
      </rPr>
      <t>)</t>
    </r>
  </si>
  <si>
    <t>31 Mei 2024</t>
  </si>
  <si>
    <t>33.29/04.0/0000102/LS/1.01.2.19.0.00.03.0000/M/3/2024</t>
  </si>
  <si>
    <r>
      <rPr>
        <sz val="8"/>
        <color theme="1"/>
        <rFont val="Tahoma"/>
        <family val="2"/>
      </rPr>
      <t xml:space="preserve">Membayar Tunjangan Profesi Guru Triwulan I (Januari-Maret 2024) Sebanyak 3931 Orang pada Dinas Pendidikan Pemuda dan Olahraga Kab. Brebes </t>
    </r>
    <r>
      <rPr>
        <sz val="8"/>
        <color rgb="FFFF0000"/>
        <rFont val="Tahoma"/>
        <family val="2"/>
      </rPr>
      <t>(DAKNF_TPG)</t>
    </r>
  </si>
  <si>
    <t>27 Mei 2024</t>
  </si>
  <si>
    <t>33.29/04.0/000096/LS/1.01.2.19.0.00.03.0000/M/3/2024</t>
  </si>
  <si>
    <t>Membayar belanja makanan dan minuman rapat koordinasi dan desk aset bidang pendidikan dan PORA sesuai surat pesanan No: 050/00301/2024 tanggal 24 April 2024 (DAU)</t>
  </si>
  <si>
    <t>33.29/04.0/000081/LS/1.01.2.19.0.00.03.0000/M/3/2024</t>
  </si>
  <si>
    <t> Membayar kegiatan lembur penatausahaan dan pelaporan aset/barang milik daerah (BMD) tahunan yang dilaksanakan tanggal 1,4,5,6,7,8,11,12,13,14,15,22,25,26,27,28,29 Maret 2024 (DAU)</t>
  </si>
  <si>
    <t>14 Mei 2024</t>
  </si>
  <si>
    <t>33.29/04.0/000088/LS/1.01.2.19.0.00.03.0000/M/3/2024</t>
  </si>
  <si>
    <t>embayar Belanja Telepon, Air &amp; Listrik pada Keg. Penyediaan Jasa Komunikasi, Sumber Daya Air, dan Listrik Pada Dinas Pendidikan, Pemuda dan Olahraga Kab. Brebes Bagian Bulan Mei 2024 (DAU)</t>
  </si>
  <si>
    <t>33.29/04.0/000080/LS/1.01.2.19.0.00.03.0000/M/3/2024</t>
  </si>
  <si>
    <t>Membayar Belanja Jasa Tenaga Administrasi, &amp; Tenaga Pelayanan Umum pada Dinas Pendidikan, Pemuda &amp; Olahraga Kab. Brebes bagian Bulan April 2024 (DAU)</t>
  </si>
  <si>
    <t>33.29/04.0/000098/LS/1.01.2.19.0.00.03.0000/M/3/2024</t>
  </si>
  <si>
    <t>Membayar Honorarium Narasumber Sosialisasi Pengembangan Profesi Pendidik tahun 2024, tanggal 25 Maret 2024 (DAU-Pendidikan)</t>
  </si>
  <si>
    <t>33.29/04.0/000099/LS/1.01.2.19.0.00.03.0000/M/3/2024</t>
  </si>
  <si>
    <t>Membayar Pengadaan belanja souvenir/cindera mata pelaksanaan kegiatan Bintek Peningkatan Kompetensi Pendidik PAUD sesuai dengan Surat Pesanan ID Paket Saudara Nomor BB-P2404-9156407 tanggal 30 April 2024 (DAU-Pendidikan)</t>
  </si>
  <si>
    <t>3 Mei 2024</t>
  </si>
  <si>
    <t>33.29/04.0/000079/LS/1.01.2.19.0.00.03.0000/M/3/2024</t>
  </si>
  <si>
    <t>Membayar Honorarium Tenaga Kontrak bulan April 2024 serta Premi Asuransi Kesehatan dan Premi Asuransi Ketenagakerjaan bulan Mei 2024 untuk 1 Tenaga Kontrak pada Dinas Pendidikan Pemuda dan Olahraga Kab. Brebes (DAU-Pendidikan)</t>
  </si>
  <si>
    <t>21 Mei 2024</t>
  </si>
  <si>
    <t>33.29/04.0/000090/LS/1.01.2.19.0.00.03.0000/M/3/2024</t>
  </si>
  <si>
    <t>Membayar Belanja Kesra GTT/PTT ( Kuota Sekolah Negeri ) Bulan Januari - Maret 2024 sebanyak 1178 orang (DAU-Pendidikan)</t>
  </si>
  <si>
    <t>33.29/04.0/000091/LS/1.01.2.19.0.00.03.0000/M/3/2024</t>
  </si>
  <si>
    <t>Membayar Belanja Kesra GTT/PTT ( Non Kuota Sekolah Negeri ) Bulan Januari - Maret 2024 sebanyak 1249 orang Dana Alokasi Umum (DAU-Pendidikan)</t>
  </si>
  <si>
    <t>33.29/04.0/000092/LS/1.01.2.19.0.00.03.0000/M/3/2024</t>
  </si>
  <si>
    <t>Membayar Belanja Kesra GTT/PTT Jenjang TK Bulan Januari - Maret 2024 sebanyak 584 orang (DAU-Pendidikan)</t>
  </si>
  <si>
    <t>33.29/04.0/000093/LS/1.01.2.19.0.00.03.0000/M/3/2024</t>
  </si>
  <si>
    <t>Membayar Belanja Kesra Pendidik PAUD Bulan Januari - Maret 2024 Sebanyak 877 Orang Dana Alokasi Umum (DAU-Pendidikan)</t>
  </si>
  <si>
    <t>33.29/04.0/000094/LS/1.01.2.19.0.00.03.0000/M/3/2024</t>
  </si>
  <si>
    <t>Membayar Belanja Kesra GTT/PTT ( Non Kuota Sekolah Swasta) Bulan Januari - Maret 2024 sebanyak 724 orang (DAU-Pendidikan)</t>
  </si>
  <si>
    <t>33.29/04.0/000095/LS/1.01.2.19.0.00.03.0000/M/3/2024</t>
  </si>
  <si>
    <t>Membayar Belanja Kesra GTT/PTT ( K2 ) Bulan Januari - Maret 2024 sebanyak 308 orang (DAU-Pendidikan)</t>
  </si>
  <si>
    <t>33.29/04.0/000097/LS/1.01.2.19.0.00.03.0000/M/3/2024</t>
  </si>
  <si>
    <t>Membayar Honor Uang Lembur Verifikasi Berkas Entry Data dan Pengelolaan Kesra GTT/PTT Jenjang SMP tanggal 22, 23, 24, 25 dan 26 April 2024 (DAU-Pendidikan)</t>
  </si>
  <si>
    <t>33.29/04.0/000084/LS/1.01.2.19.0.00.03.0000/M/3/2024</t>
  </si>
  <si>
    <t>Membayar Pengadaan Pakaian Olahraga Kegiatan Kemah Bhakti Pemuda Tingkat Kabupaten Brebes sesuai dengan Surat Pesanan ID Paket Nomor : ZS1-P2404-9071104 tanggal 21 April 2024 (DAU-Pendidikan)</t>
  </si>
  <si>
    <t>33.29/04.0/000083/LS/1.01.2.19.0.00.03.0000/M/3/2024</t>
  </si>
  <si>
    <t>Membayar Pengadaan Pakaian Olahraga Kegiatan Tournament Cabor Unggulan Kabupaten Brebes sesuai dengan Surat Pesanan ID Paket Nomor : ZS1-P2404-9071088 tanggal 21 April 2024 (DAU-Pendidikan)</t>
  </si>
  <si>
    <t>33.29/04.0/000085/LS/1.01.2.19.0.00.03.0000/M/3/2024</t>
  </si>
  <si>
    <t>Membayar Pengadaan Pakaian Olahraga Kegiatan Pekan Olahraga Pelajar Daerah (POPDA) Tingkat Provinsi Jawa Tengah Sesuai dengan Surat Pesanan ID Nomor : ZS1-P2404-9071086 tanggal 21 April 2024 (DAU-Pendidikan)</t>
  </si>
  <si>
    <t>33.29/04.0/000082/LS/1.01.2.19.0.00.03.0000/M/3/2024</t>
  </si>
  <si>
    <t>Membayar Pengadaan Pakaian Olahraga Kegiatan Pekan Olahraga Pelajar Daerah (POPDA) Tingkat Tingkat Eks Karesidenan Pekalongan Sesuai dengan Surat Pesanan ID Nomor : ZS1-P2404-9071102 tanggal 21 April 2024 (DAU-Pendidikan)</t>
  </si>
  <si>
    <t>33.29/04.0/000087/LS/1.01.2.19.0.00.03.0000/M/3/2024</t>
  </si>
  <si>
    <t>Membayar Pengadaan EVENT ORGANIZER KEGIATAN POPDA TINGKAT KARESIDENAN PEKALONGAN sesuai (SPK) Nomor : 050/00431/SPK-PORA/V/2024 tanggal 7 Mei 2024. (DAU-Pendidikan)</t>
  </si>
  <si>
    <t xml:space="preserve">   </t>
  </si>
  <si>
    <t>SUB KEGIATAN JUNI 2024</t>
  </si>
  <si>
    <t>3 Juni 2024</t>
  </si>
  <si>
    <t>33.29/04.0/000100/LS/1.01.2.19.0.00.03.0000/M/5/2024</t>
  </si>
  <si>
    <t>Membayar Gaji dan Tunjangan Lainnya bagi PNS dan PPPK di Dinas Pendidikan, Pemuda dan Olahraga Kab. Brebes Sebanyak 8.439 Pegawai, 6.282 Istri/Suami, 8.837 Anak (23.558) bagian Bulan Juni 2024 (DAU)</t>
  </si>
  <si>
    <t>33.29/04.0/000101/LS/1.01.2.19.0.00.03.0000/M/5/2024</t>
  </si>
  <si>
    <t>Membayar Gaji Terusan dan Tunjangan Lainnya bagi PNS untuk 12 pegawai, 8 istri/suami. 8 anak (28 jiwa) di Dinas Pendidikan, Pemuda dan Olahraga Kab. Brebes bagian bulan Juni 2024 (DAU)</t>
  </si>
  <si>
    <t>5 Juni 2024</t>
  </si>
  <si>
    <t>33.29/04.0/000105/LS/1.01.2.19.0.00.03.0000/M/5/2024</t>
  </si>
  <si>
    <t>Membayar Gaji Ketiga Belas PNSD dan PPPK Tahun 2024 untuk 8.480 Pegawai, 6.312 Istri/Suami, 8.862 Anak (23.654 Jiwa) pada Dinas Pendidikan, Pemuda dan Olahraga Kab Brebes (DAU)</t>
  </si>
  <si>
    <t>12 Juni 2024</t>
  </si>
  <si>
    <t>33.29/04.0/000113/LS/1.01.2.19.0.00.03.0000/M/5/2024</t>
  </si>
  <si>
    <r>
      <rPr>
        <sz val="8"/>
        <color theme="1"/>
        <rFont val="Tahoma"/>
        <family val="2"/>
      </rPr>
      <t xml:space="preserve">Membayar Tambahan Penghasilan Pegawai (TPP) Penjaga SD, Staf SMP/SKB, Penilik, Karyawan dan Guru Non sertifikasi Sejumlah 534 Pegawai - Istri / Suami - Anak Pada dindikpora Kab. Brebes untuk Bulan : Mei 2024 </t>
    </r>
    <r>
      <rPr>
        <sz val="8"/>
        <color theme="4"/>
        <rFont val="Tahoma"/>
        <family val="2"/>
      </rPr>
      <t>(PAD)</t>
    </r>
  </si>
  <si>
    <t>14 Juni 2024</t>
  </si>
  <si>
    <t>33.29/04.0/000117/LS/1.01.2.19.0.00.03.0000/M/5/2024</t>
  </si>
  <si>
    <r>
      <rPr>
        <sz val="8"/>
        <color theme="1"/>
        <rFont val="Tahoma"/>
        <family val="2"/>
      </rPr>
      <t xml:space="preserve"> Membayar Tunjangan Profesi Guru Triwulan I (Januari-Maret 2024) Tahap 2 Sebanyak 208 Orang pada Dinas Pendidikan Pemuda dan Olahraga Kab. Brebes </t>
    </r>
    <r>
      <rPr>
        <sz val="8"/>
        <color rgb="FFFF0000"/>
        <rFont val="Tahoma"/>
        <family val="2"/>
      </rPr>
      <t>(DAKNF_TPG)</t>
    </r>
  </si>
  <si>
    <t>20 Juni 2024</t>
  </si>
  <si>
    <t>33.29/04.0/000127/LS/1.01.2.19.0.00.03.0000/M/5/2024</t>
  </si>
  <si>
    <r>
      <rPr>
        <sz val="8"/>
        <color theme="1"/>
        <rFont val="Tahoma"/>
        <family val="2"/>
      </rPr>
      <t xml:space="preserve">Membayar Tambahan Penghasilan Pegawai (TPP) Ketiga Belas PNS Tahun 2024 untuk 534 Pegawai pada Dinas Pendidikan, Pemuda dan Olahraga Kab. Brebes </t>
    </r>
    <r>
      <rPr>
        <sz val="8"/>
        <color theme="4"/>
        <rFont val="Tahoma"/>
        <family val="2"/>
      </rPr>
      <t>(PAD)</t>
    </r>
  </si>
  <si>
    <t>19 Juni 2024</t>
  </si>
  <si>
    <t>33.29/04.0/000118/LS/1.01.2.19.0.00.03.0000/M/5/2024</t>
  </si>
  <si>
    <t>Membayar Uang Lembur ASN dan Non ASN Penatausahaan dan Verifikasi Keuangan OPD tanggal 22 s.d 30 April, 2 s. d 7 Mei 2024 (DAU)</t>
  </si>
  <si>
    <t>33.29/04.0/000122/LS/1.01.2.19.0.00.03.0000/M/5/2024</t>
  </si>
  <si>
    <t>Membayar Uang Lembur ASN dan Non ASN Penyusunan Laporan Keuangan Semesteran OPD tanggal 13, 15 s.d 19, 21, 22, 24 s.d 26 Mei 2024 (DAU)</t>
  </si>
  <si>
    <t>24 Juni 2024</t>
  </si>
  <si>
    <t>33.29/04.0/000132/LS/1.01.2.19.0.00.03.0000/M/5/2024</t>
  </si>
  <si>
    <t>Membayar Belanja Jasa Fasilitasi Kegiatan Bintek Pengelolaan dan Pemberdayaan Barang Milik Daerah/Aset Bidang Pendidikan dan PORA sesuai SPK : 050/00524/SPK/2024 tanggal 14 Juni 2024 (DAU)</t>
  </si>
  <si>
    <t>10 Juni 2024</t>
  </si>
  <si>
    <t>33.29/04.0/000112/LS/1.01.2.19.0.00.03.0000/M/5/2024</t>
  </si>
  <si>
    <t>Membayar kegiatan lembur penatausahaan dan pelaporan aset/barang milik daerah (BMD) tahunan yang dilaksanakan tanggal 2,3,6,7,8,16,17,20,21,22,27,28,29,31 Mei 2024 (DAU)</t>
  </si>
  <si>
    <t>21 Juni 2024</t>
  </si>
  <si>
    <t>33.29/04.0/000128/LS/1.01.2.19.0.00.03.0000/M/5/2024</t>
  </si>
  <si>
    <t>Membayar Belanja Barang dan Jasa Pengadaan ATK Triwulan II Tahun 2024 sesuai Surat Pesanan Nomor : 028 / 00551/ 2024 Tanggal 29 Mei 2024 ( DAU )</t>
  </si>
  <si>
    <t>33.29/04.0/000107/LS/1.01.2.19.0.00.03.0000/M/5/2024</t>
  </si>
  <si>
    <t>Membayar Pengadaan Barang Cetakan dan Penggandaan Kantor Dindikpora Kab. Brebes dan Korwilcam Se Kab. Brebes Sesuai Surat Pesanan Nomor : 050/00457/SP-SEK/V/2024 tanggal 15 Mei 2024 (DAU)</t>
  </si>
  <si>
    <t>GU 2</t>
  </si>
  <si>
    <t> Penyediaan Jasa Komunikasi, Sumber Daya Air dan Listrik</t>
  </si>
  <si>
    <t>13 Juni 2024</t>
  </si>
  <si>
    <t>33.29/04.0/000115/LS/1.01.2.19.0.00.03.0000/M/5/2024</t>
  </si>
  <si>
    <t>Membayar Belanja Telepon, Air &amp; Listrik pada Keg. Penyediaan Jasa Komunikasi, Sumber Daya Air, dan Listrik Pada Dinas Pendidikan, Pemuda dan Olahraga Kab. Brebes Bagian Bulan Juni 2024 (DAU)</t>
  </si>
  <si>
    <t>33.29/04.0/000103/LS/1.01.2.19.0.00.03.0000/M/5/2024</t>
  </si>
  <si>
    <t>Membayar Belanja Jasa Tenaga Administrasi, &amp; Tenaga Pelayanan Umum pada Dinas Pendidikan, Pemuda &amp; Olahraga Kab. Brebes bagian Bulan Mei 2024 (DAU)</t>
  </si>
  <si>
    <t>33.29/04.0/000108/LS/1.01.2.19.0.00.03.0000/M/5/2024</t>
  </si>
  <si>
    <t>Membayar Pekerjaan REHABILITASI RUANG KEPALA DINAS DINDIKPORA KAB. BREBES sesuai SPK Nomor : 050/00354 /SPK-SEK/V /2024 Tanggal 06 Mei 2024 (DAU)</t>
  </si>
  <si>
    <t>33.29/04.0/000109/LS/1.01.2.19.0.00.03.0000/M/5/2024</t>
  </si>
  <si>
    <t>Membayar (Retensi 5%) Pek REHAB RUANG KEPALA DINDIKPORA KAB. BREBES Sesuai BAST l No : 050/00443/2024 Tgl 28 Mei 2024 Sesuai SPK No : 050/00354 /SPK-SEK/V /2024 Tgl 06 Mei 2024 dan, BG PEM/102/BG/028/2024 Tgl 28 Mei 2024 (DAU)</t>
  </si>
  <si>
    <t>Pembinaan Minat, Bakat dan Kreativitas Siswa (SD)</t>
  </si>
  <si>
    <t>27 Juni 2024</t>
  </si>
  <si>
    <t>33.29/04.0/000135/LS/1.01.2.19.0.00.03.0000/M/5/2024</t>
  </si>
  <si>
    <t>Membayar Belanja Makanan dan Minuman jamuan tamu Kegiatan Festival Lomba dan Seni Siswa Nasional (FLS2N) Jenjang SD sesuai dengan surat pesanan nomor : 027/ 00371/ 2024 tanggal 8 Mei 2024 (DAU-Pendidikan)</t>
  </si>
  <si>
    <t>33.29/04.0/000137/LS/1.01.2.19.0.00.03.0000/M/5/2024</t>
  </si>
  <si>
    <t>Membayar Belanja Snack Rapat Persiapan Festival Lomba dan Seni Siswa Nasional (FLS2N) Jenjang SD sesuai dengan surat pesanan nomor : 027/ 00357/ 2024 tanggal 7 Mei 2024 (DAU-Pendidikan)</t>
  </si>
  <si>
    <t>33.29/04.0/000116/LS/1.01.2.19.0.00.03.0000/M/5/2024</t>
  </si>
  <si>
    <t>Membayar Pengadaan Seragam Pramuka SMP Kegiatan DAU Pendidikan Sesuai SPK Nomor SPK-050/00018/2024 tanggal 12 Februari 2024 (DAU-Pendidikan)</t>
  </si>
  <si>
    <t>Pengadaan Perlengkapan Peserta Didik (SMP)</t>
  </si>
  <si>
    <t>Pembinaan Minat, Bakat dan Kreativitas Siswa (SMP)</t>
  </si>
  <si>
    <t>33.29/04.0/000136/LS/1.01.2.19.0.00.03.0000/M/5/2024</t>
  </si>
  <si>
    <t>Membayar Belanja Makanan dan Minuman jamuan tamu Kegiatan Festival Lomba dan Seni Siswa Nasional (FLS2N) Jenjang SMP sesuai dengan surat pesanan nomor : 027/ 00378/ 2024 tanggal 8 Mei 2024 (DAU-Pendidikan)</t>
  </si>
  <si>
    <t>33.29/04.0/000138/LS/1.01.2.19.0.00.03.0000/M/5/2024</t>
  </si>
  <si>
    <t>Membayar Belanja Snack Rapat Persiapan Festival Lomba dan Seni Siswa Nasional (FLS2N) Jenjang SMP sesuai dengan surat pesanan nomor : 027/ 00364/ 2024 tanggal 7 Mei 2024 (DAU-Pendidikan)</t>
  </si>
  <si>
    <t> Pembinaan Kelembagaan dan Manajemen PAUD</t>
  </si>
  <si>
    <t>33.29/04.0/000130/LS/1.01.2.19.0.00.03.0000/M/5/2024</t>
  </si>
  <si>
    <t>Membayar Uang Lembur PNS dan Non PNS tanggal 1,2,3,4,15 April 2024 dan pada hari libur 6,7,13,14 dan 20 April 2024 Kegiatan Verifikasi Proposal DAK Non Fisik BOP PAUD tahap 1 tahun 2024 (DAU-Pendidikan)</t>
  </si>
  <si>
    <t xml:space="preserve">  </t>
  </si>
  <si>
    <t>25 Juni 2024</t>
  </si>
  <si>
    <t>33.29/04.0/000134/LS/1.01.2.19.0.00.03.0000/M/5/2024</t>
  </si>
  <si>
    <t>Membayar Uang Lembur Pegawai PNS dan Non PNS pada Hari Kerja Tgl 16,17,18,19 April 2024 Kegiatan Operasional Pembinaan Kurikulum dan Kesiswaan tahun 2024 di Kabupaten Brebes (DAU-Pendidikan)</t>
  </si>
  <si>
    <t>33.29/04.0/000129/LS/1.01.2.19.0.00.03.0000/M/5/2024</t>
  </si>
  <si>
    <t>Membayar Uang Lembur PNS dan Non PNS Tgl 25,26,27,28 dan 29 Maret 2024 dan pada hari libur 17,23,24,30 dan 31 maret 2024 Kegiatan Verifikasi Proposal DAK Non Fisik BOP Kesetaraan tahap 1 tahun 2024 (DAU-Pendidikan)</t>
  </si>
  <si>
    <t>33.29/04.0/000104/LS/1.01.2.19.0.00.03.0000/M/5/2024</t>
  </si>
  <si>
    <t>Membayar Honorarium Tenaga Kontrak bulan Mei 2024 serta Premi Asuransi Kesehatan dan Premi Asuransi Ketenagakerjaan bulan Juni 2024 untuk 1 Tenaga Kontrak pada Dinas Pendidikan Pemuda dan Olahraga Kab. Brebes (DAU-Pendidikan)</t>
  </si>
  <si>
    <t>33.29/04.0/000106/LS/1.01.2.19.0.00.03.0000/M/5/2024</t>
  </si>
  <si>
    <t>Membayar Gaji Ketiga Belas Tenaga Kerja Kontrak Tahun 2024 Untuk 1 Pegawai pada Dinas Pendidikan, Pemuda dan Olahraga Kab. Brebes (DAU-Pendidikan)</t>
  </si>
  <si>
    <t>33.29/04.0/000133/LS/1.01.2.19.0.00.03.0000/M/5/2024</t>
  </si>
  <si>
    <t>Membayar Honor Uang Lembur Verifikasi Berkas Entry Data dan Pengelolaan Kesra GTT/PTT Jenjang SD dari 29, 30, April, 2, 3 dan 6 Mei 2024 (DAU-Pendidikan)</t>
  </si>
  <si>
    <t>33.29/04.0/000111/LS/1.01.2.19.0.00.03.0000/M/5/2024</t>
  </si>
  <si>
    <t>Membayar Hibah Uang KONI Kabupaten Brebes Tahap I (DAU-Pendidikan)</t>
  </si>
  <si>
    <t>33.29/04.0/000119/LS/1.01.2.19.0.00.03.0000/M/5/2024</t>
  </si>
  <si>
    <t>Membayar Termin I dan II Kegiatan Belanja Pemeliharaan Bangunan Gedung-Bangunan Gedung Tempat Kerja Bangunan Gedung Kantor Pemeliharaan GOR Sasana Adhi Karsa sesuai No SPK : 050/00241/SPK-PORA/III/2024 tanggal 22 Maret 2024. (DAU-Pendidikan)</t>
  </si>
  <si>
    <t>33.29/04.0/000120/LS/1.01.2.19.0.00.03.0000/M/5/2024</t>
  </si>
  <si>
    <t>Membayar Ret 5% BAST 050/00335/2024 tgl 02 Mei 2024 Pek PEMELIHARAAN GOR SASANA ADHI KARSA BREBES sesuai ( SPK ) No : 050/00241/SPK-PORA/III/2024 tgl 22 Maret 2024. BG No PEM/071/BG/028/2024 03 Mei 2024 (DAU - Pendidikan)</t>
  </si>
  <si>
    <t>33.29/04.0/000123/LS/1.01.2.19.0.00.03.0000/M/5/2024</t>
  </si>
  <si>
    <t>Membayar Termin I dan II Kegiatan Belanja Modal Bangunan Gedung Tempat Pendidikan Pembangunan Lapangan Mini GOR Sasana Adhi Karsa sesuai No SPK : 050/00280/SPK-PORA/IV/2024 tanggal 16 April 2024. (DAU - Pendidikan)</t>
  </si>
  <si>
    <t>33.29/04.0/000124/LS/1.01.2.19.0.00.03.0000/M/5/2024</t>
  </si>
  <si>
    <t>Membayar Ret 5% BAST 050/00444/2024 tgl 06 Mei 2024 Pek PEMBANGUNAN LAPANGAN MINI SASANA ADHI KARSA BREBES sesuai ( SPK ) No : 050/00280/SPK-PORA/IV/2024 tgl 16 April 2024. BG No PEM/093/BG/028/2024 tgl 20 Mei 2024 (DAU - Pendidikan)</t>
  </si>
  <si>
    <t>33.29/04.0/000125/LS/1.01.2.19.0.00.03.0000/M/5/2024</t>
  </si>
  <si>
    <t>Membayar Termin I dan II Kegiatan Belanja Modal Bangunan Gedung Tempat Pendidikan Pengaspalan Halaman Tribun Timur sesuai No SPK : 050/00283/SPK-PORA/IV/2024 tanggal 16 April 2024. (DAU - Pendidikan)</t>
  </si>
  <si>
    <t>33.29/04.0/000126/LS/1.01.2.19.0.00.03.0000/M/5/2024</t>
  </si>
  <si>
    <t>Membayar Ret 5% BAST 050/00450/2024 tanggal 01 Mei 2024 Pek PENGASPALAN HALAMAN TRIBUN TIMUR BREBES sesuai (SPK) Nomor : 050/00283/SPK-PORA/IV/2024 tgl 16 April 2024. BG No PEM/092/BG/028/2024 tgl 20 Mei 2024 DAU - Pendidikan</t>
  </si>
  <si>
    <t>26 Juni 2024</t>
  </si>
  <si>
    <t>33.29/04.0/0000110/GU/1.01.2.19.0.00.03.0000/M/4/2024</t>
  </si>
  <si>
    <t>Membayar Ganti Uang Persediaan (GU)-2 Belanja Barang dan Jasa Kegiatan pada Dinas Pendidikan Pemuda dan Olahraga Kabupaten Brebes.</t>
  </si>
  <si>
    <t>SUB KEGIATAN JULI 2024</t>
  </si>
  <si>
    <t>1 Juli 2024</t>
  </si>
  <si>
    <t>33.29/04.0/000139/LS/1.01.2.19.0.00.03.0000/M/6/2024</t>
  </si>
  <si>
    <t>Membayar Gaji dan Tunjangan Lainnya bagi PNS dan PPPK di Dinas Pendidikan, Pemuda dan Olahraga Kab. Brebes Sebanyak 8.402 Pegawai, 6.259 Istri/Suami, 8.831 Anak (23.492) bagian Bulan juli 2024 (DAU)</t>
  </si>
  <si>
    <t>33.29/04.0/000140/LS/1.01.2.19.0.00.03.0000/M/6/2024</t>
  </si>
  <si>
    <t>Membayar gaji terusan dan tunjangan lainnya bagi PNS untuk 9 pegawai, 7 istri/suami. 9 anak (25 jiwa) di Dinas Pendidikan, Pemuda dan Olahraga Kab. Brebes bagian bulan Juli 2024 (DAU)</t>
  </si>
  <si>
    <t>8 Juli 2024</t>
  </si>
  <si>
    <t>33.29/04.0/000145/LS/1.01.2.19.0.00.03.0000/M/6/2024</t>
  </si>
  <si>
    <r>
      <rPr>
        <sz val="8"/>
        <color theme="1"/>
        <rFont val="Tahoma"/>
        <family val="2"/>
      </rPr>
      <t xml:space="preserve">Membayar Tunjangan Profesi Guru Triwulan I (Januari-Maret 2024) Tahap 3 Sebanyak 30 Orang pada Dinas Pendidikan Pemuda dan Olahraga Kab. Brebes </t>
    </r>
    <r>
      <rPr>
        <sz val="8"/>
        <color rgb="FFFF0000"/>
        <rFont val="Tahoma"/>
        <family val="2"/>
      </rPr>
      <t>(DAKNF_TPG)</t>
    </r>
  </si>
  <si>
    <t>15 Juli 2024</t>
  </si>
  <si>
    <t>33.29/04.0/000154/LS/1.01.2.19.0.00.03.0000/M/6/2024</t>
  </si>
  <si>
    <r>
      <rPr>
        <sz val="8"/>
        <color theme="1"/>
        <rFont val="Tahoma"/>
        <family val="2"/>
      </rPr>
      <t xml:space="preserve">Membayar Tambahan Penghasilan Pegawai (TPP) PNSD untuk 530 Pegawai Bulan juni 2024 Kantor Dindikpora Kabupaten Brebes </t>
    </r>
    <r>
      <rPr>
        <sz val="8"/>
        <color theme="4"/>
        <rFont val="Tahoma"/>
        <family val="2"/>
      </rPr>
      <t>(PAD)</t>
    </r>
  </si>
  <si>
    <t>26 Juli 2024</t>
  </si>
  <si>
    <t>33.29/04.0/000181/LS/1.01.2.19.0.00.03.0000/M/6/2024</t>
  </si>
  <si>
    <r>
      <rPr>
        <sz val="8"/>
        <color theme="1"/>
        <rFont val="Tahoma"/>
        <family val="2"/>
      </rPr>
      <t xml:space="preserve">Membayar Tunjangan Profesi Guru Triwulan I (Januari-Maret 2024) Tahap 4 Sebanyak 4 Orang pada Dinas Pendidikan Pemuda dan Olahraga Kab. Brebes </t>
    </r>
    <r>
      <rPr>
        <sz val="8"/>
        <color rgb="FFFF0000"/>
        <rFont val="Tahoma"/>
        <family val="2"/>
      </rPr>
      <t>(DAKNF_TPG)</t>
    </r>
  </si>
  <si>
    <t>29 Juli 2024</t>
  </si>
  <si>
    <t>33.29/04.0/000183/LS/1.01.2.19.0.00.03.0000/M/6/2024</t>
  </si>
  <si>
    <r>
      <rPr>
        <sz val="8"/>
        <color theme="1"/>
        <rFont val="Tahoma"/>
        <family val="2"/>
      </rPr>
      <t xml:space="preserve">Membayar Tunjangan Profesi Guru Triwulan Il (April s/d Juni 2024) Tahap 1 Sebanyak 4096 Orang pada Dinas Pendidikan Pemuda dan Olahraga Kab. Brebes </t>
    </r>
    <r>
      <rPr>
        <sz val="8"/>
        <color rgb="FFFF0000"/>
        <rFont val="Tahoma"/>
        <family val="2"/>
      </rPr>
      <t>(DAKNF_TPG)</t>
    </r>
  </si>
  <si>
    <t>33.29/04.0/000142/LS/1.01.2.19.0.00.03.0000/M/6/2024</t>
  </si>
  <si>
    <t>Membayar Belanja Sewa Kendaraan Bermotor Penumpang Bintek Pengelolaan dan Pemberdayaan Barang Milik Daerah/Aset Bidang Pendidikan dan PORA sesuai surat pesanan no: 050/00629/2024 tanggal 13 juni 2024 (DAU)</t>
  </si>
  <si>
    <t>10 Juli 2024</t>
  </si>
  <si>
    <t>33.29/04.0/000147/LS/1.01.2.19.0.00.03.0000/M/6/2024</t>
  </si>
  <si>
    <t>Membayar belanja jasa konsultansi lainya-Jasa rekayasa (enginering) terpadu pengelolaan sistem informasi aset bidang pendidikan dan PORA sesuai SPK: 050/00517/SPK/2024 tanggal 26 juni 2024 (DAU)</t>
  </si>
  <si>
    <t>GU 3</t>
  </si>
  <si>
    <t>33.29/04.0/000149/LS/1.01.2.19.0.00.03.0000/M/6/2024</t>
  </si>
  <si>
    <t>Membayar Pengadaan Peralatan Rumah Tangga Kantor Dindikpora Kab. Brebes dan Korwilcam Se Kab. Brebes Sesuai Surat Pesanan Nomor : 050/00651/SP-SEK/VII/2024 tanggal 1 Juli 2024 (DAU)</t>
  </si>
  <si>
    <t>33.29/04.0/000148/LS/1.01.2.19.0.00.03.0000/M/6/2024</t>
  </si>
  <si>
    <t>Membayar Pengadaan Plakat Dindikpora Kab. Brebes Sesuai Surat Pesanan Nomor : 050/00464/SP-SEK/VI/2024 tanggal 25 Juni 2024 (DAU)</t>
  </si>
  <si>
    <t>19 Juli 2024</t>
  </si>
  <si>
    <t>33.29/04.0/000157/LS/1.01.2.19.0.00.03.0000/M/6/2024</t>
  </si>
  <si>
    <t>Membayar Pengadaan Barang Cetakan dan Penggandaan Kantor Dindikpora Kab. Brebes dan Korwilcam Se Kab. Brebes Sesuai Surat Pesanan Nomor : 050/00658/SP-SEK/VII/2024 tanggal 8 Juli 2024 (DAU)</t>
  </si>
  <si>
    <t>12 Juli 2024</t>
  </si>
  <si>
    <t>33.29/04.0/000150/LS/1.01.2.19.0.00.03.0000/M/6/2024</t>
  </si>
  <si>
    <t>Membayar Belanja Telepon, Air &amp; Listrik pada Keg. Penyediaan Jasa Komunikasi, Sumber Daya Air, dan Listrik Pada Dinas Pendidikan, Pemuda dan Olahraga Kab. Brebes Bagian Bulan Juli 2024 (DAU)</t>
  </si>
  <si>
    <t>33.29/04.0/000141/LS/1.01.2.19.0.00.03.0000/M/6/2024</t>
  </si>
  <si>
    <t>Membayar Belanja Jasa Tenaga Administrasi, &amp; Tenaga Pelayanan Umum pada Dinas Pendidikan, Pemuda &amp; Olahraga Kab. Brebes bagian Bulan Juni 2024 (DAU)</t>
  </si>
  <si>
    <t>22 Juli 2024</t>
  </si>
  <si>
    <t>33.29/04.0/000160/LS/1.01.2.19.0.00.03.0000/M/6/2024</t>
  </si>
  <si>
    <t>Membayar Belanja Jasa Konsultansi Perencanaan DE Kegiatan Rehab Gedung Kantor DINDIKPORA Kab. Brebes sesuai SPK: 050 / 00623 / SPK-SEK / 2024, Tanggal 20 Juni 2024 (DAU)</t>
  </si>
  <si>
    <t>24 Juli 2024</t>
  </si>
  <si>
    <t>33.29/04.0/000171/LS/1.01.2.19.0.00.03.0000/M/6/2024</t>
  </si>
  <si>
    <t>Membayar belanja hibah uang kepada badan dan lembaga yang bersifat nirlaba, sukarela dan sosial yang dibentuk berdasarkan peraturan perundang-undangan kegiatan pembangunan ruang kelas baru pada 8 Lembaga SD/MI (DAU-Pendidikan)</t>
  </si>
  <si>
    <t>Pembangunan Ruang Kelas Baru (SD)</t>
  </si>
  <si>
    <t>33.29/04.0/000172/LS/1.01.2.19.0.00.03.0000/M/6/2024</t>
  </si>
  <si>
    <t>Membayar belanja hibah uang kepada badan dan lembaga yang bersifat nirlaba, sukarela dan sosial yang dibentuk berdasarkan peraturan perundang-undangan kegiatan rehabilitasi sedang/berat ruang kelas pada 15 Lembaga SD/MI (DAU-Pendidikan)</t>
  </si>
  <si>
    <t>Rehabilitasi Sedang/Berat Ruang Kelas Sekolah (SD)</t>
  </si>
  <si>
    <t>33.29/04.0/000170/LS/1.01.2.19.0.00.03.0000/M/6/2024</t>
  </si>
  <si>
    <t>Membayar belanja hibah uang kepada badan dan lembaga yang bersifat nirlaba, sukarela dan sosial yang dibentuk berdasarkan peraturan perundang-undangan kegiatan Pengadaan Perlengkapan Sekolah pada 2 Lembaga SD/MI (DAU-Pendidikan)</t>
  </si>
  <si>
    <t>Pengadaan Perlengkapan Sekolah (SD)</t>
  </si>
  <si>
    <t>33.29/04.0/000159/LS/1.01.2.19.0.00.03.0000/M/6/2024</t>
  </si>
  <si>
    <t>Membayar Belanja Modal Pengadaan Seragam Pramuka SD Kegiatan DAU Pendidikan Sesuai SPK Nomor SPK-050/00016/2024 Tanggal 12 Februari 2024 (DAU-Pendidikan)</t>
  </si>
  <si>
    <t>Pengadaan Perlengkapan Peserta Didik (SD)</t>
  </si>
  <si>
    <t>4 Juli 2024</t>
  </si>
  <si>
    <t>33.29/04.0/000143/LS/1.01.2.19.0.00.03.0000/M/6/2024</t>
  </si>
  <si>
    <t>Membayar Honorarium Kepanitiaan Bimtek Peningkatan Kompetensi Kepala Sekolah di Lingkungan DINDIKPORA Kabupaten Brebes, tanggal 26 Juni 2024 (DAU-Pendidikan)</t>
  </si>
  <si>
    <t>33.29/04.0/000146/LS/1.01.2.19.0.00.03.0000/M/6/2024</t>
  </si>
  <si>
    <t>Membayar Honorarium Narasumber Bimtek Peningkatan Kompetensi Kepala Sekolah di Lingkungan DINDIKPORA Kabupaten Brebes, tanggal 26 Juni 2024 (DAU-Pendidikan)</t>
  </si>
  <si>
    <t>33.29/04.0/000169/LS/1.01.2.19.0.00.03.0000/M/6/2024</t>
  </si>
  <si>
    <t>Membayar belanja hibah uang kepada badan dan lembaga yang bersifat nirlaba, sukarela dan sosial yang dibentuk berdasarkan peraturan perundang-undangan kegiatan pembangunan ruang kelas baru pada 3 Lembaga SMP/MTs (DAU-Pendidikan)</t>
  </si>
  <si>
    <t>Pembangunan Ruang Kelas Baru (SMP)</t>
  </si>
  <si>
    <t>33.29/04.0/000168/LS/1.01.2.19.0.00.03.0000/M/6/2024</t>
  </si>
  <si>
    <t>Membayar belanja hibah uang kegiatan Pembangunan. Sarana Prasarana dan Utilitas Sekolah pada Lembaga SMP Bustanul Ulum Bantarkawung (DAU-Pendidikan)</t>
  </si>
  <si>
    <t>Pembangunan Sarana, Prasarana dan Utilitas Sekolah (SMP)</t>
  </si>
  <si>
    <t>33.29/04.0/000167/LS/1.01.2.19.0.00.03.0000/M/6/2024</t>
  </si>
  <si>
    <t>Membayar belanja hibah uang kepada badan dan lembaga yang bersifat nirlaba, sukarela dan sosial yang dibentuk berdasarkan peraturan perundang-undangan kegiatan rehabilitasi sedang/berat ruang kelas pada 11 Lembaga SMP/MTs (DAU-Pendidikan)</t>
  </si>
  <si>
    <t>Rehabilitasi Sedang/Berat Ruang Kelas Sekolah (SMP)</t>
  </si>
  <si>
    <t>33.29/04.0/000153/LS/1.01.2.19.0.00.03.0000/M/6/2024</t>
  </si>
  <si>
    <t>Membayar Pengadaan Belanja Makanan dan Minuman Jamuan Tamu Pelaksanaan Uji Kompetensi dan Peningkatan Mutu Pendidik melalui Aksi Nyata Kab Tahun 2024 Sesuai ID Paket Nomor : MC6-P2406-9652140 tanggal 23 Juni 2024 (DAU-Pendidikan)</t>
  </si>
  <si>
    <t>Pengembangan Karir Pendidik dan Tenaga Kependidikan pada Satuan Pendidikan Sekolah Menengah Pertama (SMP)</t>
  </si>
  <si>
    <t>25 Juli 2024</t>
  </si>
  <si>
    <t>33.29/04.0/000175/LS/1.01.2.19.0.00.03.0000/M/6/2024</t>
  </si>
  <si>
    <t>Membayar Belanja Hibah Uang kepada Lembaga yang bersifat Nirlaba, Sukarela dan Sosial yang Dibentuk Berdasarkan Peraturan Perundang-Undangan Kegiatan Pembangunan Ruang Kelas Baru PAUD untuk 6 lembaga PAUD di Kabupaten Brebes (DAU Pendidikan)</t>
  </si>
  <si>
    <t>33.29/04.0/000179/LS/1.01.2.19.0.00.03.0000/M/6/2024</t>
  </si>
  <si>
    <r>
      <rPr>
        <sz val="8"/>
        <rFont val="Tahoma"/>
        <family val="2"/>
      </rPr>
      <t xml:space="preserve">Membayar Pekerjaan Swakelola Type I atas Pengelolaan Pendidikan Anak Usia Dini (PAUD) Sesuai Kontrak Nomor 420/00002/PP-PAUDPNF/2024 Tanggal 27 Mei 2024 pada TK Negeri Pembina Salem </t>
    </r>
    <r>
      <rPr>
        <sz val="8"/>
        <color rgb="FFFF0000"/>
        <rFont val="Tahoma"/>
        <family val="2"/>
      </rPr>
      <t>(DAK Fisik - PAUD)</t>
    </r>
  </si>
  <si>
    <t>33.29/04.0/000178/LS/1.01.2.19.0.00.03.0000/M/6/2024</t>
  </si>
  <si>
    <t>33.29/04.0/000180/LS/1.01.2.19.0.00.03.0000/M/6/2024</t>
  </si>
  <si>
    <t>Membayar Belanja Hibah Uang kepada Lembaga yang bersifat Nirlaba, Sukarela dan Sosial yang Dibentuk Berdasarkan Peraturan Perundang-Undangan Kegiatan Pembangunan Sarana, Prasarana dan Utilitas PAUD pada 7 Lembaga (DAU-Pendidikan)</t>
  </si>
  <si>
    <t>33.29/04.0/000174/LS/1.01.2.19.0.00.03.0000/M/6/2024</t>
  </si>
  <si>
    <t>Membayar Belanja Hibah Uang kepada Lembaga yang bersifat Nirlaba, Sukarela dan Sosial yang Dibentuk Berdasarkan Peraturan Perundang-Undangan Kegiatan Rehabilitasi Sedang/Berat Gedung/Ruang Guru PAUD pada 13 Lembaga (DAU Pendidikan)</t>
  </si>
  <si>
    <t>33.29/04.0/000182/LS/1.01.2.19.0.00.03.0000/M/6/2024</t>
  </si>
  <si>
    <t>Membayar Belanja Hibah Uang kepada Lembaga yang bersifat Nirlaba, Sukarela dan Sosial yang Dibentuk Berdasarkan Peraturan Perundang-Undangan Kegiatan Rehabilitasi Sedang/Berat Pembangunan Sarana, Prasarana dan Utilitas PAUD pada 5 Lembaga (DAU Pendidikan)</t>
  </si>
  <si>
    <t>33.29/04.0/000177/LS/1.01.2.19.0.00.03.0000/M/6/2024</t>
  </si>
  <si>
    <t>30 Juli 2024</t>
  </si>
  <si>
    <t>33.29/04.0/000189/LS/1.01.2.19.0.00.03.0000/M/6/2024</t>
  </si>
  <si>
    <t>Membayar Belanja Hibah Uang kepada Lembaga yang bersifat Nirlaba, Sukarela dan Sosial yang Dibentuk Berdasarkan Peraturan Perundang-Undangan Kegiatan Pengadaan Mebel PAUD pada 3 Lembaga (DAU Pendidikan)</t>
  </si>
  <si>
    <t>33.29/04.0/000176/LS/1.01.2.19.0.00.03.0000/M/6/2024</t>
  </si>
  <si>
    <t>33.29/04.0/000190/LS/1.01.2.19.0.00.03.0000/M/6/2024</t>
  </si>
  <si>
    <t>Membayar Belanja Hibah Uang kepada Lembaga yang bersifat Nirlaba, Sukarela dan Sosial yang Dibentuk Berdasarkan Peraturan Perundang-Undangan Kegiatan Pengadaan Alat Praktik dan Peraga Siswa PAUD pada 13 Lembaga (DAU Pendidikan)</t>
  </si>
  <si>
    <t>33.29/04.0/000188/LS/1.01.2.19.0.00.03.0000/M/6/2024</t>
  </si>
  <si>
    <t>Membayar Belanja ATK Kegiatan Bintek Sosialisasi, Verifikasi BOP PAUD Tahap I Sesuai Surat Pesanan No. 028/00423/2024 Tgl 22 April 2024 (DAU Pendidikan)</t>
  </si>
  <si>
    <t>33.29/04.0/000186/LS/1.01.2.19.0.00.03.0000/M/6/2024</t>
  </si>
  <si>
    <t>Membayar Belanja Hibah Uang Kegiatan Rehab Sedang/Berat Gedung/Ruang Kelas/Ruang Guru Sekolah Non Formal/Kesetaraan pada 3 Lembaga PKBM (DAU Pendidikan)</t>
  </si>
  <si>
    <t>Rehabilitasi Sedang/Berat Ruang Kelas Sekolah Nonformal/Kesetaraan</t>
  </si>
  <si>
    <t>33.29/04.0/000187/LS/1.01.2.19.0.00.03.0000/M/6/2024</t>
  </si>
  <si>
    <t>Membayar Belanja ATK Kegiatan Bintek Sosialisasi, Verifikasi BOP Sekolah Non Formal/Kesetaraan Tahap I Sesuai Surat Pesanan No. 028/00644/2023 Tgl 24 Juni 2024 (DAU Pendidikan)</t>
  </si>
  <si>
    <t>5 Juli 2024</t>
  </si>
  <si>
    <t>33.29/04.0/000144/LS/1.01.2.19.0.00.03.0000/M/6/2024</t>
  </si>
  <si>
    <t>Membayar Honorarium Tenaga Kontrak bulan Juni 2024 serta Premi Asuransi Kesehatan dan Premi Asuransi Ketenagakerjaan bulan Juli 2024 untuk 1 Tenaga Kontrak pada Dinas Pendidikan Pemuda dan Olahraga Kab. Brebes (DAU-Pendidikan)</t>
  </si>
  <si>
    <t>31 Juli 2024</t>
  </si>
  <si>
    <t>33.29/04.0/000194/LS/1.01.2.19.0.00.03.0000/M/6/2024</t>
  </si>
  <si>
    <t>Membayar Belanja Kesra GTT/PTT ( K2 ) Bulan April – Juni 2024 sebanyak 296 orang, Bulan April – Mei 2024 sebanyak 11 orang, Bulan April 2024 sebanyak 1 orang (DAU-Pendidikan)</t>
  </si>
  <si>
    <t>33.29/04.0/000195/LS/1.01.2.19.0.00.03.0000/M/6/2024</t>
  </si>
  <si>
    <t>Membayar Belanja Kesra Pendidik PAUD Bulan April – Juni 2024 sebanyak 875 orang, Bulan April – Mei 2024 sebanyak 2 orang Dana Alokasi Umum (DAU-Pendidikan)</t>
  </si>
  <si>
    <t>33.29/04.0/000196/LS/1.01.2.19.0.00.03.0000/M/6/2024</t>
  </si>
  <si>
    <t>Membayar Belanja Kesra GTT/PTT ( Non Kuota Sekolah Swasta) Bulan April – Juni 2024 sebanyak 691 orang, Bulan April – Mei 2024 sebanyak 33 orang (DAU-Pendidikan)</t>
  </si>
  <si>
    <t>33.29/04.0/000197/LS/1.01.2.19.0.00.03.0000/M/6/2024</t>
  </si>
  <si>
    <t>Membayar Belanja Kesra GTT/PTT Jenjang TK Bulan April – Juni 2024 sebanyak 584 orang (DAU-Pendidikan)</t>
  </si>
  <si>
    <t>33.29/04.0/000184/LS/1.01.2.19.0.00.03.0000/M/6/2024</t>
  </si>
  <si>
    <t>Membayar Uang Lembur Verifikasi Berkas Pengelolaan PTK Baru Jenjang SMP dari 10, 11, 12, 13 dan 14 Juni 2024 diluar jam kerja pada hari kerja ( DAU - Pendidikan )</t>
  </si>
  <si>
    <t>33.29/04.0/000185/LS/1.01.2.19.0.00.03.0000/M/6/2024</t>
  </si>
  <si>
    <t>Membayar Uang Lembur Verifikasi Berkas Pengelolaan PTK Baru Jenjang SD dari 24, 25, 26, 27 dan 28 Juni 2024 diluar jam kerja pada hari kerja ( DAU - Pendidikan )</t>
  </si>
  <si>
    <t>33.29/04.0/000191/LS/1.01.2.19.0.00.03.0000/M/6/2024</t>
  </si>
  <si>
    <t>Membayar Uang Lembur Verifikasi Berkas Pengelolaan PAK Guru dan Pengawas Jenjang SMP dari 3, 4, 5, 6 dan 7 Juni 2024 diluar jam kerja pada hari kerja ( DAU - Pendidikan )</t>
  </si>
  <si>
    <t>33.29/04.0/000151/LS/1.01.2.19.0.00.03.0000/M/6/2024</t>
  </si>
  <si>
    <t>Membayar Pengadaan Pakaian Olahraga Kegiatan Pelatihan Pemuda Siaga Bencana Kabupaten Brebes Tahun 2024 sesuai dengan Surat Pesanan ID Paket No : ZS1-P2405-9393093 tanggal 26 Mei 2024 (DAU-Pendidikan)</t>
  </si>
  <si>
    <t>33.29/04.0/000158/LS/1.01.2.19.0.00.03.0000/M/6/2024</t>
  </si>
  <si>
    <t>Membayar bantuan Hibah Uang NPCI Kabupaten Brebes Tahun Anggaran 2024 (DAU-Pendidikan)</t>
  </si>
  <si>
    <t>23 Juli 2024</t>
  </si>
  <si>
    <t>33.29/04.0/000161/LS/1.01.2.19.0.00.03.0000/M/6/2024</t>
  </si>
  <si>
    <t>Membayar bantuan hibah Uang PB. Segorogeni Kecamatan Tonjong (DAU-Pendidikan)</t>
  </si>
  <si>
    <t>33.29/04.0/000164/LS/1.01.2.19.0.00.03.0000/M/6/2024</t>
  </si>
  <si>
    <t>Membayar Termin I dan II Kegiatan PEMELIHARAAN TRIBUN BARAT DAN TIMUR STADION KARANGBIRAHI BREBES sesuai dengan No SPK : 050/00613/SPK-PORA/VI/2024 tanggal 10 Juni 2024 (DAU-Pendidikan)</t>
  </si>
  <si>
    <t>33.29/04.0/000165/LS/1.01.2.19.0.00.03.0000/M/6/2024</t>
  </si>
  <si>
    <t>Membayar Ret 5% BAST 050/00679/2024 tgl 05 Juli 2024 Pek PEMELIHARAAN TRIBUN BARAT DAN TIMUR STADION KARANGBIRAHI BREBES sesuai ( SPK ) Nomor : 050/00613/SPK-PORA/VI/2024 tgl 10 Juni 2024. BG No PEM/147/BG/028/2024 tgl 08 Juli 2024 (DAU-Pendidikan)</t>
  </si>
  <si>
    <t>33.29/04.0/000152/LS/1.01.2.19.0.00.03.0000/M/6/2024</t>
  </si>
  <si>
    <t>Membayar Pengadaan Pakaian Olahraga Kegiatan PORSENITAS Kunci Bersama Tahun Anggaran 2024, Sesuai dengan Surat Pesanan ID Nomor : ZS1-P2405-9393095 tanggal 26 Mei 2024. (DAU-Pendidikan)</t>
  </si>
  <si>
    <t>33.29/04.0/000162/LS/1.01.2.19.0.00.03.0000/M/6/2024</t>
  </si>
  <si>
    <t>Membayar Pengadaan Belanja Makanan dan Minuman Jamuan Tamu Pelaksanaan KOSN SD dan SMP Tk. Provinsi Jawa Tengah Tahun 2024 Sesuai dengan Surat Pesanan ID Paket Nomor : MC6-P2406-9652114 tanggal 23 Juni 2024. (DAU-Pendidikan)</t>
  </si>
  <si>
    <t>33.29/04.0/000163/LS/1.01.2.19.0.00.03.0000/M/6/2024</t>
  </si>
  <si>
    <t>Membayar Pengadaan Belanja Makanan dan Minuman Jamuan Tamu Pelaksanaan KOSN SD dan SMP Tk. Kabupaten Tahun 2024 Sesuai dengan Surat Pesanan ID Paket Nomor : MC6-P2405-9393094 tanggal 26 Mei 2024. (DAU-Pendidikan)</t>
  </si>
  <si>
    <t>33.29/04.0/000166/LS/1.01.2.19.0.00.03.0000/M/6/2024</t>
  </si>
  <si>
    <t>Membayar Pekerjaan Pengadaan EVENT ORGANIZER KEGIATAN POPDA TINGKAT PROVINSI JAWA TENGAH TAHUN 2024 sesuai dengan Surat Perintah Melaksanakan Pekerjaan (SPK) Nomor : 050/00617/SPK-PORA/VI/2024 tanggal 19 Juni 2024. (DAU - Pendidikan)</t>
  </si>
  <si>
    <t>33.29/04.0/000173/LS/1.01.2.19.0.00.03.0000/M/6/2024</t>
  </si>
  <si>
    <t>Membayar Pengadaan EVENT ORGANIZER KEGIATAN PORSENITAS Kunci Bersama TAHUN 2024 Surat Perintah Melaksanakan Pekerjaan (SPK) Nomor : 050/00620/SPK-PORA/VI/2024 tanggal 19 Juni 2024. DAU-Pendidikan</t>
  </si>
  <si>
    <t>33.29/04.0/0000155/GU/1.01.2.19.0.00.03.0000/M/7/2024</t>
  </si>
  <si>
    <t>Membayar Ganti Uang Persediaan (GU)-3 Belanja Barang dan Jasa Kegiatan pada Dinas Pendidikan Pemuda dan Olahraga Kabupaten Brebes.</t>
  </si>
  <si>
    <t>SUB KEGIATAN AGUSTUS 2024</t>
  </si>
  <si>
    <t>1 Agustus 2024</t>
  </si>
  <si>
    <t>33.29/04.0/000204/LS/1.01.2.19.0.00.03.0000/M/7/2024</t>
  </si>
  <si>
    <t>Membayar Uang Lembur Penyusunan Dokumen Renja Perangkat Daerah Tahun 2025 tanggal 10, 12 s.d 14, 19 s.d 23, 25 s.d 28 Juni 2024 (DAU)</t>
  </si>
  <si>
    <t>7 Agustus 2024</t>
  </si>
  <si>
    <t>33.29/04.0/000276/LS/1.01.2.19.0.00.03.0000/M/8/2024</t>
  </si>
  <si>
    <t>Membayar Uang Lembur Penyusunan Dokumen Renja Perangkat Daerah Perubahan Tahun 2024 tanggal 23 s.d 31 Juli 2024 (DAU)</t>
  </si>
  <si>
    <t>Koordinasi dan Penyusunan Laporan capaian Kinerja dan ikhtisar Realisasi Kinerja SKPD</t>
  </si>
  <si>
    <t>15 Agustus 2024</t>
  </si>
  <si>
    <t>33.29/04.0/000365/LS/1.01.2.19.0.00.03.0000/M/8/2029</t>
  </si>
  <si>
    <t>Membayar Pengadaan Alat Tulis Kantor Bimtek Sistem Informasi Manajemen Pendidikan (SIMDIK) Jenjang SD, SMP dan PAUD PNF Sesuai Surat Pesanan Nomor : 050/00794/SP-SEK/VIII/2024 tanggal 1 Agustus 2024 (DAU)</t>
  </si>
  <si>
    <t>33.29/04.0/000366/LS/1.01.2.19.0.00.03.0000/M/8/2030</t>
  </si>
  <si>
    <t>Membayar Pengadaan Batik Salem dan Pakaian Olahraga Kegiatan Pameran Pembangunan Dindikpora Kab. Brebes Sesuai Surat Pesanan Nomor : 050/00801/SP-SEK/VIII/2024 tanggal 8 Agustus 2024 (DAU)</t>
  </si>
  <si>
    <t>33.29/04.0/000192/LS/1.01.2.19.0.00.03.0000/M/7/2024</t>
  </si>
  <si>
    <t>Membayar Gaji dan Tunjangan Lainnya bagi PNS dan PPPK di Dinas Pendidikan, Pemuda dan Olahraga Kab. Brebes Sebanyak 8.366 Pegawai, 6225 Istri/Suami, 8.794 Anak (23.385) bagian Bulan Agustus 2024 (DAU)</t>
  </si>
  <si>
    <t>33.29/04.0/000193/LS/1.01.2.19.0.00.03.0000/M/7/2024</t>
  </si>
  <si>
    <t>Membayar gaji terusan dan tunjangan lainnya bagi PNS untuk 13 pegawai, 10 istri/suami. 14 anak (37 jiwa) di Dinas Pendidikan, Pemuda dan Olahraga Kab. Brebes bagian bulan Agustus 2024 (DAU)</t>
  </si>
  <si>
    <t>6 Agustus 2024</t>
  </si>
  <si>
    <t>33.29/04.0/000262/LS/1.01.2.19.0.00.03.0000/M8/2024</t>
  </si>
  <si>
    <r>
      <rPr>
        <sz val="8"/>
        <color theme="1"/>
        <rFont val="Tahoma"/>
        <family val="2"/>
      </rPr>
      <t xml:space="preserve">Membayar Tunjangan Profesi Guru Triwulan II (April-Juni 2024) Tahap 2 Sebanyak 2 Orang pada Dinas Pendidikan Pemuda dan Olahraga Kab. Brebes </t>
    </r>
    <r>
      <rPr>
        <sz val="8"/>
        <color rgb="FFFF0000"/>
        <rFont val="Tahoma"/>
        <family val="2"/>
      </rPr>
      <t>(DAKNF_TPG)</t>
    </r>
  </si>
  <si>
    <t>33.29/04.0/000263/LS/1.01.2.19.0.00.03.0000/M8/2024</t>
  </si>
  <si>
    <r>
      <rPr>
        <sz val="8"/>
        <color theme="1"/>
        <rFont val="Tahoma"/>
        <family val="2"/>
      </rPr>
      <t xml:space="preserve">Membayar Tunjangan Profesi Guru Triwulan I (Januari - Maret 2024) Tahap 5 Sebanyak 1 Orang pada Dinas Pendidikan Pemuda dan Olahraga Kab. Brebes </t>
    </r>
    <r>
      <rPr>
        <sz val="8"/>
        <color rgb="FFFF0000"/>
        <rFont val="Tahoma"/>
        <family val="2"/>
      </rPr>
      <t>(DAKNF_TPG)</t>
    </r>
  </si>
  <si>
    <t>33.29/04.0/000264/LS/1.01.2.19.0.00.03.0000/M8/2024</t>
  </si>
  <si>
    <r>
      <rPr>
        <sz val="8"/>
        <color theme="1"/>
        <rFont val="Tahoma"/>
        <family val="2"/>
      </rPr>
      <t xml:space="preserve">Membayar Kekurangan Tambahan Penghasilan Guru Semester ll (Periode September - November 2023) Sebanyak 4061 Orang di Dinas Pendidikan, Pemuda &amp; Olahraga Kab. Brebes </t>
    </r>
    <r>
      <rPr>
        <sz val="8"/>
        <color rgb="FFFF0000"/>
        <rFont val="Tahoma"/>
        <family val="2"/>
      </rPr>
      <t>(DAKNF_TAMSIL)</t>
    </r>
  </si>
  <si>
    <t>13 Agustus 2024</t>
  </si>
  <si>
    <t>33.29/04.0/000330/LS/1.01.2.19.0.00.03.0000/M/8/2024</t>
  </si>
  <si>
    <r>
      <rPr>
        <sz val="8"/>
        <rFont val="Tahoma"/>
        <family val="2"/>
      </rPr>
      <t>Membayar Tambahan Penghasilan Pegawai (TPP) PNSD untuk 524 Pegawai Bulan juli 2024 di Dindikpora Kabupaten Brebes</t>
    </r>
    <r>
      <rPr>
        <sz val="8"/>
        <color theme="4"/>
        <rFont val="Tahoma"/>
        <family val="2"/>
      </rPr>
      <t xml:space="preserve"> (PAD)</t>
    </r>
  </si>
  <si>
    <t>16 Agustus 2024</t>
  </si>
  <si>
    <t>33.29/04.0/000374/LS/1.01.2.19.0.00.03.0000/M/8/2030</t>
  </si>
  <si>
    <t>Membayar kekurangan gaji dan tunjangan lainnya bulan juni s/d agustus 2024 sebanyak 3 pegawai 2 istri / suami dan 4 anak (9 jiwa) (DAU)</t>
  </si>
  <si>
    <t>21 Agustus 2024</t>
  </si>
  <si>
    <t>33.29/04.0/000406/LS/1.01.2.19.0.00.03.0000/M/8/2030</t>
  </si>
  <si>
    <r>
      <rPr>
        <sz val="8"/>
        <color theme="1"/>
        <rFont val="Tahoma"/>
        <family val="2"/>
      </rPr>
      <t xml:space="preserve">Membayar Tunjangan Profesi Guru Triwulan II (April-Juni 2024) Tahap 3 Sebanyak 61 Orang pada Dinas Pendidikan Pemuda dan Olahraga Kab. Brebes </t>
    </r>
    <r>
      <rPr>
        <sz val="8"/>
        <color rgb="FFFF0000"/>
        <rFont val="Tahoma"/>
        <family val="2"/>
      </rPr>
      <t>(DAKNF_TPG)</t>
    </r>
  </si>
  <si>
    <t>33.29/04.0/000206/LS/1.01.2.19.0.00.03.0000/M/7/2024</t>
  </si>
  <si>
    <t>Membayar Lembur Penatausahaan Dan Pelaporan Aset Barang Milik Daerah (BMD) Tahunan tgl 7, 10, 11, 12, 13, 17, 18 , 19, 20 Juni 2024 (DAU)</t>
  </si>
  <si>
    <t>33.29/04.0/000373/LS/1.01.2.19.0.00.03.0000/M/8/2030</t>
  </si>
  <si>
    <t>Membayar Belanja Telepon, Air &amp; Listrik pada Keg. Penyediaan Jasa Komunikasi, Sumber Daya Air, dan Listrik Pada Dinas Pendidikan, Pemuda dan Olahraga Kab. Brebes Bagian Bulan Agustus 2024 (DAU)</t>
  </si>
  <si>
    <t>GU 4</t>
  </si>
  <si>
    <t>2 Agustus 2024</t>
  </si>
  <si>
    <t>33.29/04.0/000210/LS/1.01.2.19.0.00.03.0000/M/7/2024</t>
  </si>
  <si>
    <t>Membayar Belanja Jasa Tenaga Administrasi, &amp; Tenaga Pelayanan Umum pada Dinas Pendidikan, Pemuda &amp; Olahraga Kab. Brebes bagian Bulan Juli 2024 (DAU)</t>
  </si>
  <si>
    <t>Pemeliharaan/Rehabilitasi Gedung Kantor dan Bangunan lainnya</t>
  </si>
  <si>
    <t>19 Agustus 2024</t>
  </si>
  <si>
    <t>33.29/04.0/000377/LS/1.01.2.19.0.00.03.0000/M/8/2030</t>
  </si>
  <si>
    <t>Membayar Pekerjaan PEMELIHARAAN GEDUNG KANTOR KORWILCAM TANJUNG sesuai SPK: 050/00609 /SPK-SEK/VII /2024, Tanggal 01 Juli 2024</t>
  </si>
  <si>
    <t>33.29/04.0/000378/LS/1.01.2.19.0.00.03.0000/M/8/2030</t>
  </si>
  <si>
    <t>Membayar (Retensi 5%) Pek PEMELIHARAAN GEDUNG KANTOR KORWILCAM TANJUNG Sesuai BAST l No : 050/00612/2024 Tgl 29/07/2024 Sesuai SPK No : 050/00609/SPK-SEK/Vll/2024 Tgl 01/07/2024 dan, BG PEM/193/BG/028/2024 Tgl 01/08/2024 (DAU)</t>
  </si>
  <si>
    <t>Pembangunan Ruang Unit Kesehatan Sekolah (SD)</t>
  </si>
  <si>
    <t>33.29/04.0/000242/LS/1.01.2.19.0.00.03.0000/M/8/2024</t>
  </si>
  <si>
    <r>
      <rPr>
        <sz val="8"/>
        <rFont val="Tahoma"/>
        <family val="2"/>
      </rPr>
      <t xml:space="preserve">Membayar Belanja Modal Termin I Pek. REVITALISASI DAK FISIK BID. PENDIDIKAN SDN WANGANDALEM 01 KEC. BREBES oleh CV BHARAN WULED ABADI Sesuai SPK No: 422.7/1525/SP-Dikdas/2024 tgl. 2-7-2024 dan 422.7/1532/Adendum-Dikdas/2024 tgl.9-7-2024. </t>
    </r>
    <r>
      <rPr>
        <sz val="8"/>
        <color rgb="FFFF0000"/>
        <rFont val="Tahoma"/>
        <family val="2"/>
      </rPr>
      <t>(DAK Fisik SD)</t>
    </r>
  </si>
  <si>
    <t>33.29/04.0/000249/LS/1.01.2.19.0.00.03.0000/M/8/2024</t>
  </si>
  <si>
    <r>
      <rPr>
        <sz val="8"/>
        <rFont val="Tahoma"/>
        <family val="2"/>
      </rPr>
      <t xml:space="preserve">Membayar Belanja Modal Uang Muka Pek. REV. DAK FISIK BID. PENDIDIKAN SDN PAREREJA 02 KEC. BANJARHARJO oleh CV. TATA BANGUN Sesuai SPK No: 422.7/1613/SP-Dikdas/2024 tgl. 25-6-2024 dan 422.7/1620/Adendum-Dikdas/2024 Tgl.9-7-2024. </t>
    </r>
    <r>
      <rPr>
        <sz val="8"/>
        <color rgb="FFFF0000"/>
        <rFont val="Tahoma"/>
        <family val="2"/>
      </rPr>
      <t>(DAK Fisik SD</t>
    </r>
  </si>
  <si>
    <t>33.29/04.0/000252/LS/1.01.2.19.0.00.03.0000/M/8/2024</t>
  </si>
  <si>
    <r>
      <rPr>
        <sz val="8"/>
        <rFont val="Tahoma"/>
        <family val="2"/>
      </rPr>
      <t>Membayar Belanja Modal Uang Muka Pek.REV. DAK FISIK BIDANG PENDIDIKAN SDN SIASEM 02 KEC. WANASARI oleh CV. MULTI JASA KREASINDO Sesuai SPK No: 422.7/1669/SP-Dikdas/2024 tgl.2-7-2024 dan 422.7/1676/Adendum-Dikdas/2024. tgl. 9-7-2024</t>
    </r>
    <r>
      <rPr>
        <sz val="8"/>
        <color rgb="FFFF0000"/>
        <rFont val="Tahoma"/>
        <family val="2"/>
      </rPr>
      <t>(DAK Fisik SD)</t>
    </r>
  </si>
  <si>
    <t>33.29/04.0/000257/LS/1.01.2.19.0.00.03.0000/M/8/2024</t>
  </si>
  <si>
    <r>
      <rPr>
        <sz val="8"/>
        <rFont val="Tahoma"/>
        <family val="2"/>
      </rPr>
      <t xml:space="preserve">Membayar Belanja Modal Uang Muka Pek. REV. DAK FISIK BID. PENDIDIKAN SDN KALIGANGSA WETAN 01 KEC. BREBES oleh CV. BRINTIK LINGGIS Sesuai Surat Nomor : 422.7/1653/SP-Dikdas/2024 Tgl. 2-7-2024 dan 422.7/1660/Adendum-Dikdas/2024 Tgl. 9-7-2024 </t>
    </r>
    <r>
      <rPr>
        <sz val="8"/>
        <color rgb="FFFF0000"/>
        <rFont val="Tahoma"/>
        <family val="2"/>
      </rPr>
      <t>(DAK_Fisik SD)</t>
    </r>
  </si>
  <si>
    <t>33.29/04.0/000266/LS/1.01.2.19.0.00.03.0000/M/8/2024</t>
  </si>
  <si>
    <r>
      <rPr>
        <sz val="8"/>
        <rFont val="Tahoma"/>
        <family val="2"/>
      </rPr>
      <t xml:space="preserve">Membayar Belanja Modal Uang Muka Pek. REV. DAK FISIK BIDANG PENDIDIKAN SDN LIMBANGAN 01 KEC. KERSANA oleh CV. ASTRIDA Sesuai SPK No: 422.7/1597/SP-Dikdas/2024 tgl.3-7-2024 dan 422.7/1604/Adendum-Dikdas/2024 tgl. 9-7-2024 </t>
    </r>
    <r>
      <rPr>
        <sz val="8"/>
        <color rgb="FFFF0000"/>
        <rFont val="Tahoma"/>
        <family val="2"/>
      </rPr>
      <t>(DAK Fisik SD)</t>
    </r>
  </si>
  <si>
    <t>5 Agustus 2024</t>
  </si>
  <si>
    <t>33.29/04.0/000229/LS/1.01.2.19.0.00.03.0000/M/7/2024</t>
  </si>
  <si>
    <r>
      <rPr>
        <sz val="8"/>
        <rFont val="Tahoma"/>
        <family val="2"/>
      </rPr>
      <t xml:space="preserve">Membayar Belanja Modal Termin I Pek.REV. DAK FISIK BID. PENDIDIKAN SDN LEMBARAWA 03 KEC. BREBES oleh CV. GENERALS Sesuai Surat Nomor : 422.7/1661/SPDikdas/2024 tgl.2162024 dan 422.7/1668/Adendum-Dikdas/2024 tgl. 97 2024. </t>
    </r>
    <r>
      <rPr>
        <sz val="8"/>
        <color rgb="FFFF0000"/>
        <rFont val="Tahoma"/>
        <family val="2"/>
      </rPr>
      <t>(DAK Fisik SD)</t>
    </r>
  </si>
  <si>
    <t>33.29/04.0/000236/LS/1.01.2.19.0.00.03.0000/M/8/2024</t>
  </si>
  <si>
    <r>
      <rPr>
        <sz val="8"/>
        <rFont val="Tahoma"/>
        <family val="2"/>
      </rPr>
      <t xml:space="preserve">Membayar Belanja Modal Termin I Pek.REVITALISASI DAK FISIK BID. PENDIDIKAN SDN LINGGAPURA 03 KEC. TONJONG oleh CV MAHARDIKA KARYA Sesuai SPK No: 422.7/1549/SP-Dikdas/2024 tgl.26 Juni 2024 dan 422.7/1556/Adendum-Dikdas/2024 tgl.9 Juli 2024. </t>
    </r>
    <r>
      <rPr>
        <sz val="8"/>
        <color rgb="FFFF0000"/>
        <rFont val="Tahoma"/>
        <family val="2"/>
      </rPr>
      <t>(DAK Fisik SD)</t>
    </r>
  </si>
  <si>
    <t>33.29/04.0/000285/LS/1.01.2.19.0.00.03.0000/M/8/2024</t>
  </si>
  <si>
    <r>
      <rPr>
        <sz val="8"/>
        <rFont val="Tahoma"/>
        <family val="2"/>
      </rPr>
      <t xml:space="preserve">Membayar Belanja Modal Uang Muka Pek. REV. DAK FISIK BIDANG PENDIDIKAN SDN KALIWADAS 02 KEC. BUMIAYU oleh CV KARYA MENTARI Sesuai SPK No : 422.7/1581/SP-Dikdas/2024 tgl. 21-6-2024 dan 422.7/1588/Adendum-Dikdas/2024 tgl. 9-7-2024 </t>
    </r>
    <r>
      <rPr>
        <sz val="8"/>
        <color rgb="FFFF0000"/>
        <rFont val="Tahoma"/>
        <family val="2"/>
      </rPr>
      <t>(DAK Fisik SD)</t>
    </r>
  </si>
  <si>
    <t>8 Agustus 2024</t>
  </si>
  <si>
    <t>33.29/04.0/000305/LS/1.01.2.19.0.00.03.0000/M/8/2024</t>
  </si>
  <si>
    <r>
      <rPr>
        <sz val="8"/>
        <rFont val="Tahoma"/>
        <family val="2"/>
      </rPr>
      <t>Membayar Belanja Modal Uang Muka Pek. REV. DAK FISIK BIDANG PENDIDIKAN SDN LAREN 04 KEC. BUMIAYU oleh CV KARIDA SEJAHTERA Sesuai SPK No: 422.7/1589/SP-Dikdas/2024 tgl.21-6-2024 dan 422.7/1596/Adendum-Dikdas/2024 tgl. 9-7-2024</t>
    </r>
    <r>
      <rPr>
        <sz val="8"/>
        <color rgb="FFFF0000"/>
        <rFont val="Tahoma"/>
        <family val="2"/>
      </rPr>
      <t xml:space="preserve"> (DAK Fisik SD)</t>
    </r>
  </si>
  <si>
    <t>9 Agustus 2024</t>
  </si>
  <si>
    <t>33.29/04.0/000315/LS/1.01.2.19.0.00.03.0000/M/8/2024</t>
  </si>
  <si>
    <r>
      <rPr>
        <sz val="8"/>
        <rFont val="Tahoma"/>
        <family val="2"/>
      </rPr>
      <t>Membayar Belanja Modal Uang Muka Pek. REV. DAK FISIK BID.PENDIDIKAN SDN PAREREJA 03 KEC. BANJARHARJO oleh CV. KARYA SAKTI Sesuai SPK No. : 422.7/1621/SP-Dikdas/2024 tgl.21-6-2024 dan 422.7/1628/Adendum-Dikdas/2024 tgl. 9-7-2024.</t>
    </r>
    <r>
      <rPr>
        <sz val="8"/>
        <color rgb="FFFF0000"/>
        <rFont val="Tahoma"/>
        <family val="2"/>
      </rPr>
      <t>(DAK Fisik SD)</t>
    </r>
  </si>
  <si>
    <t>12 Agustus 2024</t>
  </si>
  <si>
    <t>33.29/04.0/000327/LS/1.01.2.19.0.00.03.0000/M/8/2024</t>
  </si>
  <si>
    <r>
      <rPr>
        <sz val="8"/>
        <rFont val="Tahoma"/>
        <family val="2"/>
      </rPr>
      <t>Membayar Belanja Modal Uang Muka Pek. REV. DAK FISIK BID. PENDIDIKAN SDN TARABAN 05 KEC. PAGUYANGAN oleh CV. KARYA MESEM MANDIRI Sesuai SPK No: 422.7/1637/SP-Dikdas/2024 tgl. 25-6-2024 dan 422.7/1644/Adendum-Dikdas/2024 tgl. 9-7-2024.</t>
    </r>
    <r>
      <rPr>
        <sz val="8"/>
        <color rgb="FFFF0000"/>
        <rFont val="Tahoma"/>
        <family val="2"/>
      </rPr>
      <t>(DAK Fisik SD)</t>
    </r>
  </si>
  <si>
    <t>14 Agustus 2024</t>
  </si>
  <si>
    <t>33.29/04.0/000344/LS/1.01.2.19.0.00.03.0000/M/8/2024</t>
  </si>
  <si>
    <t>Membayar Belanja Modal Uang Muka Pek. REV. DAK FISIK BID. PENDIDIKAN SDN RAGATUNJUNG 01 KEC. PAGUYANGAN oleh CV. MEGA MANDIRI Sesuai SPK No: 422.7/1629/SP-Dikdas/2024 tgl.21-6-2024 dan 422.7/1636/Adendum-Dikdas/2024 tgl. 9-7-2024. (DAK Fisik SD)</t>
  </si>
  <si>
    <t>20 Agustus 2024</t>
  </si>
  <si>
    <t>33.29/04.0/000396/LS/1.01.2.19.0.00.03.0000/M/8/2030</t>
  </si>
  <si>
    <t>Membayar Belanja Modal Termin I Pek. REV. DAK FISIK BID. PENDIDIKAN SDN LINGGAPURA 05 KEC. TONJONG oleh CV. ARTHA JAYA Sesuai SPK No: 422.7/1557/SP-Dikdas/2024 tgl. 24 Juni 2024 dan 422.7/1564/Adendum-Dikdas/2024 tgl. 9 Juli 2024. (DAK Fisik SD)</t>
  </si>
  <si>
    <t>33.29/04.0/000400/LS/1.01.2.19.0.00.03.0000/M/8/2030</t>
  </si>
  <si>
    <r>
      <rPr>
        <sz val="8"/>
        <rFont val="Tahoma"/>
        <family val="2"/>
      </rPr>
      <t xml:space="preserve">Membayar Belanja Modal Termin I Pek. REV. DAK FISIK BID. PENDIDIKAN SDN DUKUHTURI 04 KEC. BUMIAYU oleh CV. KURNIA Sesuai SPK No: 422.7/1573/SP-Dikdas/2024 Tanggal 21 Juni 2024 dan 422.7/1580/Adendum-Dikdas/2024 Tanggal 9 Juli 2024 </t>
    </r>
    <r>
      <rPr>
        <sz val="8"/>
        <color rgb="FFFF0000"/>
        <rFont val="Tahoma"/>
        <family val="2"/>
      </rPr>
      <t>(DAK Fisik SD)</t>
    </r>
  </si>
  <si>
    <t>28 Agustus 2024</t>
  </si>
  <si>
    <t>33.29/04.0/000412/LS/1.01.2.19.0.00.03.0000/M/8/2032</t>
  </si>
  <si>
    <r>
      <rPr>
        <sz val="8"/>
        <rFont val="Tahoma"/>
        <family val="2"/>
      </rPr>
      <t xml:space="preserve">Membayar Belanja Modal Termin I Pek. REV. DAK FISIK BID. PENDIDIKAN SDN SIGEMPOL 03 KEC. BREBES oleh CV. SHAKA AJI PERKASA Sesuai SPK No: 422.7/1541/SP-Dikdas/2024 tgl.21 Juni 2024 dan 422.7/1548/Adendum-Dikdas/2024 tgl. 9 Juli 2024 </t>
    </r>
    <r>
      <rPr>
        <sz val="8"/>
        <color rgb="FFFF0000"/>
        <rFont val="Tahoma"/>
        <family val="2"/>
      </rPr>
      <t>(DAK Fisik SD)</t>
    </r>
  </si>
  <si>
    <t>33.29/04.0/000419/LS/1.01.2.19.0.00.03.0000/M/8/2039</t>
  </si>
  <si>
    <r>
      <rPr>
        <sz val="8"/>
        <rFont val="Tahoma"/>
        <family val="2"/>
      </rPr>
      <t>Membayar Belanja Modal Termin I Pek. REV.DAK FISIK BID. PENDIDIKAN SDN SIGEMPOL 01 KEC. BREBES oleh CV KUAT JAYA KARYA Sesuai SPK No: 422.7/1533/SP-Dikdas/2024 tgl. 21-7-2024 dan 422.7/1540/Adendum-Dikdas/2024 tgl. 9-7-2024.</t>
    </r>
    <r>
      <rPr>
        <sz val="8"/>
        <color rgb="FFFF0000"/>
        <rFont val="Tahoma"/>
        <family val="2"/>
      </rPr>
      <t xml:space="preserve"> (DAK Fisik SD)</t>
    </r>
  </si>
  <si>
    <t>Pembangunan Perpustakaan Sekolah (SD)</t>
  </si>
  <si>
    <t>33.29/04.0/000243/LS/1.01.2.19.0.00.03.0000/M/8/2024</t>
  </si>
  <si>
    <t>33.29/04.0/000250/LS/1.01.2.19.0.00.03.0000/M/8/2024</t>
  </si>
  <si>
    <r>
      <rPr>
        <sz val="8"/>
        <rFont val="Tahoma"/>
        <family val="2"/>
      </rPr>
      <t xml:space="preserve">Membayar Belanja Modal Uang Muka Pek. REV. DAK FISIK BID. PENDIDIKAN SDN PAREREJA 02 KEC. BANJARHARJO oleh CV. TATA BANGUN Sesuai SPK No: 422.7/1613/SP-Dikdas/2024 tgl. 25-6-2024 dan 422.7/1620/Adendum-Dikdas/2024 Tgl.9-7-2024. </t>
    </r>
    <r>
      <rPr>
        <sz val="8"/>
        <color rgb="FFFF0000"/>
        <rFont val="Tahoma"/>
        <family val="2"/>
      </rPr>
      <t>(DAK Fisik SD)</t>
    </r>
  </si>
  <si>
    <t>33.29/04.0/000230/LS/1.01.2.19.0.00.03.0000/M/8/2024</t>
  </si>
  <si>
    <t>33.29/04.0/000234/LS/1.01.2.19.0.00.03.0000/M/8/2024</t>
  </si>
  <si>
    <t>33.29/04.0/000284/LS/1.01.2.19.0.00.03.0000/M/8/2024</t>
  </si>
  <si>
    <t>33.29/04.0/000326/LS/1.01.2.19.0.00.03.0000/M/8/2024</t>
  </si>
  <si>
    <t>33.29/04.0/000345/LS/1.01.2.19.0.00.03.0000/M/8/2024</t>
  </si>
  <si>
    <t>33.29/04.0/000415/LS/1.01.2.19.0.00.03.0000/M/8/2035</t>
  </si>
  <si>
    <r>
      <rPr>
        <sz val="8"/>
        <rFont val="Tahoma"/>
        <family val="2"/>
      </rPr>
      <t xml:space="preserve">Membayar Belanja Modal Termin I Pek. REV. DAK FISIK BID. PENDIDIKAN SDN SIGEMPOL 03 KEC. BREBES oleh CV. SHAKA AJI PERKASA Sesuai SPK No: 422.7/1541/SP-Dikdas/2024 tgl.21 Juni 2024 dan 422.7/1548/Adendum-Dikdas/2024 tgl. 9 Juli 2024 </t>
    </r>
    <r>
      <rPr>
        <sz val="8"/>
        <color rgb="FFFF0000"/>
        <rFont val="Tahoma"/>
        <family val="2"/>
      </rPr>
      <t>(DAK Fisik SD</t>
    </r>
    <r>
      <rPr>
        <sz val="8"/>
        <rFont val="Tahoma"/>
        <family val="2"/>
      </rPr>
      <t>)</t>
    </r>
  </si>
  <si>
    <t>33.29/04.0/000420/LS/1.01.2.19.0.00.03.0000/M/8/2040</t>
  </si>
  <si>
    <r>
      <rPr>
        <sz val="8"/>
        <rFont val="Tahoma"/>
        <family val="2"/>
      </rPr>
      <t xml:space="preserve">Membayar Belanja Modal Termin I Pek. REV.DAK FISIK BID. PENDIDIKAN SDN SIGEMPOL 01 KEC. BREBES oleh CV KUAT JAYA KARYA Sesuai SPK No: 422.7/1533/SP-Dikdas/2024 tgl. 21-7-2024 dan 422.7/1540/Adendum-Dikdas/2024 tgl. 9-7-2024. </t>
    </r>
    <r>
      <rPr>
        <sz val="8"/>
        <color rgb="FFFF0000"/>
        <rFont val="Tahoma"/>
        <family val="2"/>
      </rPr>
      <t>(DAK Fisik SD)</t>
    </r>
  </si>
  <si>
    <t>Pembangunan Laboratorium Sekolah Dasar (SD)</t>
  </si>
  <si>
    <t>33.29/04.0/000231/LS/1.01.2.19.0.00.03.0000/M/8/2024</t>
  </si>
  <si>
    <t>33.29/04.0/000244/LS/1.01.2.19.0.00.03.0000/M/8/2024</t>
  </si>
  <si>
    <t>33.29/04.0/000245/LS/1.01.2.19.0.00.03.0000/M/8/2024</t>
  </si>
  <si>
    <t>33.29/04.0/000254/LS/1.01.2.19.0.00.03.0000/M/8/2024</t>
  </si>
  <si>
    <t>33.29/04.0/000256/LS/1.01.2.19.0.00.03.0000/M/8/2024</t>
  </si>
  <si>
    <t>33.29/04.0/000265/LS/1.01.2.19.0.00.03.0000/M/8/2024</t>
  </si>
  <si>
    <t>33.29/04.0/000235/LS/1.01.2.19.0.00.03.0000/M/8/2024</t>
  </si>
  <si>
    <t>33.29/04.0/000271/LS/1.01.2.19.0.00.03.0000/M/8/2024</t>
  </si>
  <si>
    <r>
      <rPr>
        <sz val="8"/>
        <rFont val="Tahoma"/>
        <family val="2"/>
      </rPr>
      <t xml:space="preserve">Membayar belanja modal Uang Muka Pek. Rev. DAK Fisik Bid. Pendidikan SDN Sengon 02 Kec. Tanjung oleh CV. ARJUNA PERKASA KONSTRUKSI Sesuai SPK No.: 422.7/1517/SP-DIKDAS/2024 tgl. 21-6-2024 dan 422.7/1524/Adendum- Dikdas/2024 tgl. 9-7-2024. </t>
    </r>
    <r>
      <rPr>
        <sz val="8"/>
        <color rgb="FFFF0000"/>
        <rFont val="Tahoma"/>
        <family val="2"/>
      </rPr>
      <t>(DAK Fisik SD)</t>
    </r>
  </si>
  <si>
    <t>33.29/04.0/000283/LS/1.01.2.19.0.00.03.0000/M/8/2024</t>
  </si>
  <si>
    <t>Membayar Belanja Modal Uang Muka Pek. REV. DAK FISIK BIDANG PENDIDIKAN SDN KALIWADAS 02 KEC. BUMIAYU oleh CV KARYA MENTARI Sesuai SPK No : 422.7/1581/SP-Dikdas/2024 tgl. 21-6-2024 dan 422.7/1588/Adendum-Dikdas/2024 tgl. 9-7-2024 (DAK Fisik SD)</t>
  </si>
  <si>
    <t>33.29/04.0/000307/LS/1.01.2.19.0.00.03.0000/M/8/2024</t>
  </si>
  <si>
    <r>
      <rPr>
        <sz val="8"/>
        <rFont val="Tahoma"/>
        <family val="2"/>
      </rPr>
      <t xml:space="preserve">Membayar Belanja Modal Uang Muka Pek. REV. DAK FISIK BIDANG PENDIDIKAN SDN LAREN 04 KEC. BUMIAYU oleh CV KARIDA SEJAHTERA Sesuai SPK No: 422.7/1589/SP-Dikdas/2024 tgl.21-6-2024 dan 422.7/1596/Adendum-Dikdas/2024 tgl. 9-7-2024 </t>
    </r>
    <r>
      <rPr>
        <sz val="8"/>
        <color rgb="FFFF0000"/>
        <rFont val="Tahoma"/>
        <family val="2"/>
      </rPr>
      <t>(DAK Fisik SD)</t>
    </r>
  </si>
  <si>
    <t>33.29/04.0/000314/LS/1.01.2.19.0.00.03.0000/M/8/2024</t>
  </si>
  <si>
    <t>Membayar Belanja Modal Uang Muka Pek. REV. DAK FISIK BID.PENDIDIKAN SDN PAREREJA 03 KEC. BANJARHARJO oleh CV. KARYA SAKTI Sesuai SPK No. : 422.7/1621/SP-Dikdas/2024 tgl.21-6-2024 dan 422.7/1628/Adendum-Dikdas/2024 tgl. 9-7-2024.(DAK Fisik SD)</t>
  </si>
  <si>
    <t>33.29/04.0/000325/LS/1.01.2.19.0.00.03.0000/M/8/2024</t>
  </si>
  <si>
    <t>33.29/04.0/000346/LS/1.01.2.19.0.00.03.0000/M/8/2024</t>
  </si>
  <si>
    <r>
      <rPr>
        <sz val="8"/>
        <rFont val="Tahoma"/>
        <family val="2"/>
      </rPr>
      <t>Membayar Belanja Modal Uang Muka Pek. REV. DAK FISIK BID. PENDIDIKAN SDN RAGATUNJUNG 01 KEC. PAGUYANGAN oleh CV. MEGA MANDIRI Sesuai SPK No: 422.7/1629/SP-Dikdas/2024 tgl.21-6-2024 dan 422.7/1636/Adendum-Dikdas/2024 tgl. 9-7-2024. (</t>
    </r>
    <r>
      <rPr>
        <sz val="8"/>
        <color rgb="FFFF0000"/>
        <rFont val="Tahoma"/>
        <family val="2"/>
      </rPr>
      <t>DAK Fisik SD)</t>
    </r>
  </si>
  <si>
    <t>33.29/04.0/000395/LS/1.01.2.19.0.00.03.0000/M/8/2030</t>
  </si>
  <si>
    <t>33.29/04.0/000398/LS/1.01.2.19.0.00.03.0000/M/8/2030</t>
  </si>
  <si>
    <t>33.29/04.0/000411/LS/1.01.2.19.0.00.03.0000/M/8/2031</t>
  </si>
  <si>
    <t>33.29/04.0/000421/LS/1.01.2.19.0.00.03.0000/M/8/2041</t>
  </si>
  <si>
    <t>Pembangunan Ruang Guru/Kepala Sekolah/TU (SD)</t>
  </si>
  <si>
    <t>33.29/04.0/000253/LS/1.01.2.19.0.00.03.0000/M/8/2024</t>
  </si>
  <si>
    <t>33.29/04.0/000306/LS/1.01.2.19.0.00.03.0000/M/8/2024</t>
  </si>
  <si>
    <t>33.29/04.0/000198/LS/1.01.2.19.0.00.03.0000/M/7/2024</t>
  </si>
  <si>
    <t>Membayar Belanja Modal Pekerjaan DESAIN PERENCANAAN/ DE PAKET 1 oleh CV. ARGASONYA Sesuai Surat Nomor : 422.7/1004/SPK-Dikdas/2024 Tanggal 03 Mei 2024. (DAU Pendidikan)</t>
  </si>
  <si>
    <t>33.29/04.0/000199/LS/1.01.2.19.0.00.03.0000/M/7/2024</t>
  </si>
  <si>
    <t>Membayar Belanja Modal Pekerjaan DESAIN PERENCANAAN/ DE PAKET 2 oleh CV. RANCANG PRIMA Sesuai Surat Nomor : 422.7/1010/SPK-Dikdas/2024 Tanggal 03 Mei 2024. (DAU Pendidikan)</t>
  </si>
  <si>
    <t>33.29/04.0/000200/LS/1.01.2.19.0.00.03.0000/M/7/2024</t>
  </si>
  <si>
    <t>Membayar Belanja Modal Pekerjaan DESAIN PERENCANAAN/ DE PAKET 3 oleh CV. SKETSA PRIMA Sesuai Surat Nomor : 422.7/1016/SPK-Dikdas/2024 Tanggal 03 Mei 2024. (DAU Pendidikan)</t>
  </si>
  <si>
    <t>33.29/04.0/000246/LS/1.01.2.19.0.00.03.0000/M/8/2024</t>
  </si>
  <si>
    <t>33.29/04.0/000251/LS/1.01.2.19.0.00.03.0000/M/8/2024</t>
  </si>
  <si>
    <r>
      <rPr>
        <sz val="8"/>
        <rFont val="Tahoma"/>
        <family val="2"/>
      </rPr>
      <t>Membayar Belanja Modal Uang Muka Pek.REV. DAK FISIK BIDANG PENDIDIKAN SDN SIASEM 02 KEC. WANASARI oleh CV. MULTI JASA KREASINDO Sesuai SPK No: 422.7/1669/SP-Dikdas/2024 tgl.2-7-2024 dan 422.7/1676/Adendum-Dikdas/2024. tgl. 9-7-2024</t>
    </r>
    <r>
      <rPr>
        <sz val="8"/>
        <color rgb="FFFF0000"/>
        <rFont val="Tahoma"/>
        <family val="2"/>
      </rPr>
      <t>(DAK Fisik</t>
    </r>
    <r>
      <rPr>
        <sz val="8"/>
        <rFont val="Tahoma"/>
        <family val="2"/>
      </rPr>
      <t xml:space="preserve"> SD)</t>
    </r>
  </si>
  <si>
    <t>33.29/04.0/000255/LS/1.01.2.19.0.00.03.0000/M/8/2024</t>
  </si>
  <si>
    <t>33.29/04.0/000270/LS/1.01.2.19.0.00.03.0000/M/8/2024</t>
  </si>
  <si>
    <t>33.29/04.0/000227/LS/1.01.2.19.0.00.03.0000/M/7/2024</t>
  </si>
  <si>
    <t>33.29/04.0/000233/LS/1.01.2.19.0.00.03.0000/M/8/2024</t>
  </si>
  <si>
    <t>33.29/04.0/000239/LS/1.01.2.19.0.00.03.0000/M/8/2024</t>
  </si>
  <si>
    <r>
      <rPr>
        <sz val="8"/>
        <rFont val="Tahoma"/>
        <family val="2"/>
      </rPr>
      <t xml:space="preserve">Membayar Belanja Modal Termin I Pek. REVITALISASI DAK FISIK BID. PENDIDIKAN SDN WANGANDALEM 01 KEC. BREBES oleh CV BHARAN WULED ABADI Sesuai SPK No: 422.7/1525/SP-Dikdas/2024 tgl. 2-7-2024 dan 422.7/1532/Adendum-Dikdas/2024 tgl.9-7-2024 </t>
    </r>
    <r>
      <rPr>
        <sz val="8"/>
        <color rgb="FFFF0000"/>
        <rFont val="Tahoma"/>
        <family val="2"/>
      </rPr>
      <t>(DAK Fisik SD)</t>
    </r>
  </si>
  <si>
    <t>33.29/04.0/000275/LS/1.01.2.19.0.00.03.0000/M/8/2024</t>
  </si>
  <si>
    <t>33.29/04.0/000282/LS/1.01.2.19.0.00.03.0000/M/8/2024</t>
  </si>
  <si>
    <t>33.29/04.0/000301/LS/1.01.2.19.0.00.03.0000/M/8/2024</t>
  </si>
  <si>
    <t>33.29/04.0/000313/LS/1.01.2.19.0.00.03.0000/M/8/2024</t>
  </si>
  <si>
    <r>
      <rPr>
        <sz val="8"/>
        <rFont val="Tahoma"/>
        <family val="2"/>
      </rPr>
      <t xml:space="preserve">Membayar Belanja Modal Uang Muka Pek. REV. DAK FISIK BID.PENDIDIKAN SDN PAREREJA 03 KEC. BANJARHARJO oleh CV. KARYA SAKTI Sesuai SPK No. : 422.7/1621/SP-Dikdas/2024 tgl.21-6-2024 dan 422.7/1628/Adendum-Dikdas/2024 tgl. 9-7-2024. </t>
    </r>
    <r>
      <rPr>
        <sz val="8"/>
        <color rgb="FFFF0000"/>
        <rFont val="Tahoma"/>
        <family val="2"/>
      </rPr>
      <t>(DAK Fisik SD)</t>
    </r>
  </si>
  <si>
    <t>33.29/04.0/000329/LS/1.01.2.19.0.00.03.0000/M/8/2024</t>
  </si>
  <si>
    <r>
      <rPr>
        <sz val="8"/>
        <rFont val="Tahoma"/>
        <family val="2"/>
      </rPr>
      <t>Membayar Belanja Modal Uang Muka Pek. REV. DAK FISIK BID. PENDIDIKAN SDN TARABAN 05 KEC. PAGUYANGAN oleh CV. KARYA MESEM MANDIRI Sesuai SPK No: 422.7/1637/SP-Dikdas/2024 tgl. 25-6-2024 dan 422.7/1644/Adendum-Dikdas/2024 tgl. 9-7-2024</t>
    </r>
    <r>
      <rPr>
        <sz val="8"/>
        <color rgb="FFFF0000"/>
        <rFont val="Tahoma"/>
        <family val="2"/>
      </rPr>
      <t>.(DAK Fisik SD)</t>
    </r>
  </si>
  <si>
    <t>33.29/04.0/000341/LS/1.01.2.19.0.00.03.0000/M/8/2024</t>
  </si>
  <si>
    <r>
      <rPr>
        <sz val="8"/>
        <rFont val="Tahoma"/>
        <family val="2"/>
      </rPr>
      <t>Membayar Belanja Modal Uang Muka Pek. REV. DAK FISIK BID. PENDIDIKAN SDN RAGATUNJUNG 01 KEC. PAGUYANGAN oleh CV. MEGA MANDIRI Sesuai SPK No: 422.7/1629/SP-Dikdas/2024 tgl.21-6-2024 dan 422.7/1636/Adendum-Dikdas/2024 tgl. 9-7-2024.</t>
    </r>
    <r>
      <rPr>
        <sz val="8"/>
        <color rgb="FFFF0000"/>
        <rFont val="Tahoma"/>
        <family val="2"/>
      </rPr>
      <t xml:space="preserve"> (DAK Fisik </t>
    </r>
    <r>
      <rPr>
        <sz val="8"/>
        <rFont val="Tahoma"/>
        <family val="2"/>
      </rPr>
      <t>SD)</t>
    </r>
  </si>
  <si>
    <t>33.29/04.0/000394/LS/1.01.2.19.0.00.03.0000/M/8/2030</t>
  </si>
  <si>
    <t>33.29/04.0/000399/LS/1.01.2.19.0.00.03.0000/M/8/2030</t>
  </si>
  <si>
    <t>33.29/04.0/000410/LS/1.01.2.19.0.00.03.0000/M/8/2030</t>
  </si>
  <si>
    <t>33.29/04.0/000416/LS/1.01.2.19.0.00.03.0000/M/8/2036</t>
  </si>
  <si>
    <t>Rehabilitasi Sedang/Berat Ruang Guru/Kepala Sekolah/TU (SD)</t>
  </si>
  <si>
    <t>33.29/04.0/000241/LS/1.01.2.19.0.00.03.0000/M/8/2024</t>
  </si>
  <si>
    <r>
      <rPr>
        <sz val="8"/>
        <rFont val="Tahoma"/>
        <family val="2"/>
      </rPr>
      <t>Membayar Belanja Modal Termin I Pek. REVITALISASI DAK FISIK BID. PENDIDIKAN SDN WANGANDALEM 01 KEC. BREBES oleh CV BHARAN WULED ABADI Sesuai SPK No: 422.7/1525/SP-Dikdas/2024 tgl. 2-7-2024 dan 422.7/1532/Adendum-Dikdas/2024 tgl.9-7-2024.</t>
    </r>
    <r>
      <rPr>
        <sz val="8"/>
        <color rgb="FFFF0000"/>
        <rFont val="Tahoma"/>
        <family val="2"/>
      </rPr>
      <t xml:space="preserve"> (DAK Fisik SD)</t>
    </r>
  </si>
  <si>
    <t>33.29/04.0/000248/LS/1.01.2.19.0.00.03.0000/M/8/2024</t>
  </si>
  <si>
    <r>
      <rPr>
        <sz val="8"/>
        <rFont val="Tahoma"/>
        <family val="2"/>
      </rPr>
      <t>Membayar Belanja Modal Uang Muka Pek. REV. DAK FISIK BID. PENDIDIKAN SDN PAREREJA 02 KEC. BANJARHARJO oleh CV. TATA BANGUN Sesuai SPK No: 422.7/1613/SP-Dikdas/2024 tgl. 25-6-2024 dan 422.7/1620/Adendum-Dikdas/2024 Tgl.9-7-2024.</t>
    </r>
    <r>
      <rPr>
        <sz val="8"/>
        <color rgb="FFFF0000"/>
        <rFont val="Tahoma"/>
        <family val="2"/>
      </rPr>
      <t xml:space="preserve"> (DAK Fisik SD)</t>
    </r>
  </si>
  <si>
    <t>33.29/04.0/000258/LS/1.01.2.19.0.00.03.0000/M/8/2024</t>
  </si>
  <si>
    <t>33.29/04.0/000267/LS/1.01.2.19.0.00.03.0000/M/8/2024</t>
  </si>
  <si>
    <t>33.29/04.0/000228/LS/1.01.2.19.0.00.03.0000/M/7/2024</t>
  </si>
  <si>
    <t>33.29/04.0/000237/LS/1.01.2.19.0.00.03.0000/M/8/2024</t>
  </si>
  <si>
    <t>33.29/04.0/000273/LS/1.01.2.19.0.00.03.0000/M/8/2024</t>
  </si>
  <si>
    <t>33.29/04.0/000287/LS/1.01.2.19.0.00.03.0000/M/8/2024</t>
  </si>
  <si>
    <t>33.29/04.0/000316/LS/1.01.2.19.0.00.03.0000/M/8/2024</t>
  </si>
  <si>
    <t>33.29/04.0/000328/LS/1.01.2.19.0.00.03.0000/M/8/2024</t>
  </si>
  <si>
    <t>33.29/04.0/000343/LS/1.01.2.19.0.00.03.0000/M/8/2024</t>
  </si>
  <si>
    <r>
      <rPr>
        <sz val="8"/>
        <rFont val="Tahoma"/>
        <family val="2"/>
      </rPr>
      <t xml:space="preserve">Membayar Belanja Modal Uang Muka Pek. REV. DAK FISIK BID. PENDIDIKAN SDN RAGATUNJUNG 01 KEC. PAGUYANGAN oleh CV. MEGA MANDIRI Sesuai SPK No: 422.7/1629/SP-Dikdas/2024 tgl.21-6-2024 dan 422.7/1636/Adendum-Dikdas/2024 tgl. 9-7-2024. </t>
    </r>
    <r>
      <rPr>
        <sz val="8"/>
        <color rgb="FFFF0000"/>
        <rFont val="Tahoma"/>
        <family val="2"/>
      </rPr>
      <t>(DAK Fisik SD)</t>
    </r>
  </si>
  <si>
    <t>33.29/04.0/000397/LS/1.01.2.19.0.00.03.0000/M/8/2030</t>
  </si>
  <si>
    <t>33.29/04.0/000401/LS/1.01.2.19.0.00.03.0000/M/8/2030</t>
  </si>
  <si>
    <t>33.29/04.0/000413/LS/1.01.2.19.0.00.03.0000/M/8/2033</t>
  </si>
  <si>
    <t>33.29/04.0/000418/LS/1.01.2.19.0.00.03.0000/M/8/2038</t>
  </si>
  <si>
    <t>33.29/04.0/000272/LS/1.01.2.19.0.00.03.0000/M/8/2024</t>
  </si>
  <si>
    <t>Rehabilitasi Sedang/Berat Ruang Unit Kesehatan Sekolah (SD)</t>
  </si>
  <si>
    <t>Rehabilitasi Sedang/Berat Perpustakaan Sekolah (SD)</t>
  </si>
  <si>
    <t>33.29/04.0/000259/LS/1.01.2.19.0.00.03.0000/M/8/2024</t>
  </si>
  <si>
    <t>33.29/04.0/000268/LS/1.01.2.19.0.00.03.0000/M/8/2024</t>
  </si>
  <si>
    <r>
      <rPr>
        <sz val="8"/>
        <rFont val="Tahoma"/>
        <family val="2"/>
      </rPr>
      <t>embayar Belanja Modal Uang Muka Pek. REV. DAK FISIK BIDANG PENDIDIKAN SDN LIMBANGAN 01 KEC. KERSANA oleh CV. ASTRIDA Sesuai SPK No: 422.7/1597/SP-Dikdas/2024 tgl.3-7-2024 dan 422.7/1604/Adendum-Dikdas/2024 tgl. 9-7-2024</t>
    </r>
    <r>
      <rPr>
        <sz val="8"/>
        <color rgb="FFFF0000"/>
        <rFont val="Tahoma"/>
        <family val="2"/>
      </rPr>
      <t xml:space="preserve"> (DAK Fisik SD)</t>
    </r>
  </si>
  <si>
    <t>33.29/04.0/000303/LS/1.01.2.19.0.00.03.0000/M/8/2024</t>
  </si>
  <si>
    <t>Rehabilitasi Sedang/Berat Sarana, Prasarana dan Utilitas Sekolah (SD)</t>
  </si>
  <si>
    <t>33.29/04.0/000240/LS/1.01.2.19.0.00.03.0000/M/8/2024</t>
  </si>
  <si>
    <t>33.29/04.0/000247/LS/1.01.2.19.0.00.03.0000/M/8/2024</t>
  </si>
  <si>
    <t>33.29/04.0/000260/LS/1.01.2.19.0.00.03.0000/M/8/2024</t>
  </si>
  <si>
    <r>
      <rPr>
        <sz val="8"/>
        <rFont val="Tahoma"/>
        <family val="2"/>
      </rPr>
      <t xml:space="preserve">Membayar Belanja Modal Uang Muka Pek. REV. DAK FISIK BID. PENDIDIKAN SDN KALIGANGSA WETAN 01 KEC. BREBES oleh CV. BRINTIK LINGGIS Sesuai Surat Nomor : 422.7/1653/SP-Dikdas/2024 Tgl. 2-7-2024 dan 422.7/1660/Adendum-Dikdas/2024 Tgl. 9-7-2024 </t>
    </r>
    <r>
      <rPr>
        <sz val="8"/>
        <color rgb="FFFF0000"/>
        <rFont val="Tahoma"/>
        <family val="2"/>
      </rPr>
      <t>(DAK_Fisik SD))</t>
    </r>
  </si>
  <si>
    <t>33.29/04.0/000269/LS/1.01.2.19.0.00.03.0000/M/8/2024</t>
  </si>
  <si>
    <r>
      <rPr>
        <sz val="8"/>
        <rFont val="Tahoma"/>
        <family val="2"/>
      </rPr>
      <t>Membayar Belanja Modal Uang Muka Pek. REV. DAK FISIK BIDANG PENDIDIKAN SDN LIMBANGAN 01 KEC. KERSANA oleh CV. ASTRIDA Sesuai SPK No: 422.7/1597/SP-Dikdas/2024 tgl.3-7-2024 dan 422.7/1604/Adendum-Dikdas/2024 tgl. 9-7-2024 (</t>
    </r>
    <r>
      <rPr>
        <sz val="8"/>
        <color rgb="FFFF0000"/>
        <rFont val="Tahoma"/>
        <family val="2"/>
      </rPr>
      <t>DAK Fisik SD)</t>
    </r>
  </si>
  <si>
    <t>33.29/04.0/000238/LS/1.01.2.19.0.00.03.0000/M/8/2024</t>
  </si>
  <si>
    <r>
      <rPr>
        <sz val="8"/>
        <rFont val="Tahoma"/>
        <family val="2"/>
      </rPr>
      <t>Membayar Belanja Modal Termin I Pek.REVITALISASI DAK FISIK BID. PENDIDIKAN SDN LINGGAPURA 03 KEC. TONJONG oleh CV MAHARDIKA KARYA Sesuai SPK No: 422.7/1549/SP-Dikdas/2024 tgl.26 Juni 2024 dan 422.7/1556/Adendum-Dikdas/2024 tgl.9 Juli 2024.</t>
    </r>
    <r>
      <rPr>
        <sz val="8"/>
        <color rgb="FFFF0000"/>
        <rFont val="Tahoma"/>
        <family val="2"/>
      </rPr>
      <t xml:space="preserve"> (DAK Fisik SD)</t>
    </r>
  </si>
  <si>
    <t>33.29/04.0/000274/LS/1.01.2.19.0.00.03.0000/M/8/2024</t>
  </si>
  <si>
    <t>33.29/04.0/000281/LS/1.01.2.19.0.00.03.0000/M/8/2024</t>
  </si>
  <si>
    <t>33.29/04.0/000302/LS/1.01.2.19.0.00.03.0000/M/8/2024</t>
  </si>
  <si>
    <t>33.29/04.0/000342/LS/1.01.2.19.0.00.03.0000/M/8/2024</t>
  </si>
  <si>
    <r>
      <rPr>
        <sz val="8"/>
        <rFont val="Tahoma"/>
        <family val="2"/>
      </rPr>
      <t>Membayar Belanja Modal Uang Muka Pek. REV. DAK FISIK BID. PENDIDIKAN SDN RAGATUNJUNG 01 KEC. PAGUYANGAN oleh CV. MEGA MANDIRI Sesuai SPK No: 422.7/1629/SP-Dikdas/2024 tgl.21-6-2024 dan 422.7/1636/Adendum-Dikdas/2024 tgl. 9-7-2024.</t>
    </r>
    <r>
      <rPr>
        <sz val="8"/>
        <color rgb="FFFF0000"/>
        <rFont val="Tahoma"/>
        <family val="2"/>
      </rPr>
      <t xml:space="preserve"> (DAK Fisik SD)</t>
    </r>
  </si>
  <si>
    <t>33.29/04.0/000402/LS/1.01.2.19.0.00.03.0000/M/8/2030</t>
  </si>
  <si>
    <t>33.29/04.0/000414/LS/1.01.2.19.0.00.03.0000/M/8/2034</t>
  </si>
  <si>
    <t>33.29/04.0/000417/LS/1.01.2.19.0.00.03.0000/M/8/2037</t>
  </si>
  <si>
    <t>Rehabilitasi Sedang/Berat Laboratorium Sekolah (SD)</t>
  </si>
  <si>
    <t>33.29/04.0/000286/LS/1.01.2.19.0.00.03.0000/M/8/2024</t>
  </si>
  <si>
    <t>33.29/04.0/000304/LS/1.01.2.19.0.00.03.0000/M/8/2024</t>
  </si>
  <si>
    <t>33.29/04.0/000318/LS/1.01.2.19.0.00.03.0000/M/8/2024</t>
  </si>
  <si>
    <r>
      <rPr>
        <sz val="8"/>
        <rFont val="Tahoma"/>
        <family val="2"/>
      </rPr>
      <t>Membayar Belanja Modal Peralatan TIK DAK Fisik Bid. Pendidikan jenjang SD oleh CV. PRATAMA MITRA AKSARA STORE sesuai SPK No: 027/00611/SP/VI/2024 tanggal 4 Juni 2024.</t>
    </r>
    <r>
      <rPr>
        <sz val="8"/>
        <color rgb="FFFF0000"/>
        <rFont val="Tahoma"/>
        <family val="2"/>
      </rPr>
      <t xml:space="preserve"> (DAK Fisik SD)</t>
    </r>
  </si>
  <si>
    <t>Pengadaan Alat Praktik dan Peraga Siswa (SD)</t>
  </si>
  <si>
    <t> Pembinaan Minat, Bakat dan Kreativitas Siswa (SD)</t>
  </si>
  <si>
    <t>33.29/04.0/000205/LS/1.01.2.19.0.00.03.0000/M/7/2024</t>
  </si>
  <si>
    <t>Membayar Belanja Makan dan Minum Kegiatan Pelatihan Kegiatan Polisi Cilik (Pocil) SD sesuai dengan surat pesanan nomor : 027/ 0699/ 2024 tanggal 9 Juli 2024 (DAU-Pendidikan)</t>
  </si>
  <si>
    <t>33.29/04.0/000403/LS/1.01.2.19.0.00.03.0000/M/8/2030</t>
  </si>
  <si>
    <t>Membayar Honorarium Kepanitiaan Pemilihan Guru Dan Kepala Sekolah Berprestasi Kegiatan tanggal 8 Agustus 2024 ( DAU-Pendidikan )</t>
  </si>
  <si>
    <t>33.29/04.0/000404/LS/1.01.2.19.0.00.03.0000/M/8/2030</t>
  </si>
  <si>
    <t>Membayar Honorarium Dewan Juri Pemilihan Guru Dan Kepala Sekolah Berprestasi, Kegiatan tanggal 8 Agustus 2024 ( DAU-Pendidikan )</t>
  </si>
  <si>
    <t>33.29/04.0/000405/LS/1.01.2.19.0.00.03.0000/M/8/2030</t>
  </si>
  <si>
    <t>Membayar Hadiah Uang Pembinaan untuk Juara Pemilihan Guru dan Kepala Sekolah Berprestasi, Kegiatan tanggal 8 Agustus 2024 ( DAU-Pendidikan )</t>
  </si>
  <si>
    <t>Pembinaan dan Kelembagaan Manajemen Sekolah (SD)</t>
  </si>
  <si>
    <t>33.29/04.0/000220/LS/1.01.2.19.0.00.03.0000/M/7/2024</t>
  </si>
  <si>
    <t>Membayar Belanja Jasa Konsultansi Perencanaan Arsitektur-Jasa Nasihat dan Pra Desain Arsitektural DESAIN PERENCANAAN UNTUK KEGIATAN KONTRAKTUAL DAK SD PAKET 5 Sesuai SPK 422.7/1058/SPKDikdas/2024 Tanggal 3 April 2024. (DAU Pendidikan)</t>
  </si>
  <si>
    <t>33.29/04.0/000221/LS/1.01.2.19.0.00.03.0000/M/7/2024</t>
  </si>
  <si>
    <t>Membayar Belanja Jasa Konsultansi Perencanaan Arsitektur-Jasa Nasihat dan Pra Desain Arsitektural DESAIN PERENCANAAN UNTUK KEGIATAN KONTRAKTUAL DAK SD PAKET 7 sesuai SPK No. 422.7/1070/SPKDikdas/2024 Tanggal 3 April 2024. DAU Pendidikan)</t>
  </si>
  <si>
    <t>33.29/04.0/000222/LS/1.01.2.19.0.00.03.0000/M/7/2024</t>
  </si>
  <si>
    <t>Membayar Belanja Jasa Konsultansi Perencanaan Arsitektur-Jasa Nasihat dan Pra Desain Arsitektural DESAIN PERENCANAAN UNTUK KEGIATAN KONTRAKTUAL DAK SD PAKET 4 sesuai SPK No. 422.7/1052/SPKDikdas/2024 Tanggal 3 April 2024. (DAU Pendidikan)</t>
  </si>
  <si>
    <t>33.29/04.0/000223/LS/1.01.2.19.0.00.03.0000/M/7/2024</t>
  </si>
  <si>
    <t>Membayar Belanja Jasa Konsultansi Perencanaan Arsitektur-Jasa Nasihat dan Pra Desain Arsitektural DESAIN PERENCANAAN UNTUK KEGIATAN KONTRAKTUAL DAK SD PAKET 3 Sesuai Surat422.7/1046/SPKDikdas/2024 Tanggal 3 April 2024. (DAU Pendidikan)</t>
  </si>
  <si>
    <t>33.29/04.0/000224/LS/1.01.2.19.0.00.03.0000/M/7/2024</t>
  </si>
  <si>
    <t>Membayar Belanja Jasa Konsultansi Perencanaan Arsitektur-Jasa Nasihat dan Pra Desain Arsitektural DESAIN PERENCANAAN UNTUK KEGIATAN KONTRAKTUAL DAK SD PAKET 1 Sesuai Surat422.7/1034/SPKDikdas/2024 Tanggal 3 April 2024 . (DAU Pendidikan)</t>
  </si>
  <si>
    <t>33.29/04.0/000232/LS/1.01.2.19.0.00.03.0000/M/8/2024</t>
  </si>
  <si>
    <t>Membayar Belanja Jasa Konsultansi Perencanaan Arsitektur-Jasa Nasihat dan Pra Desain Arsitektural DESAIN PERENCANAAN UNTUK KEGIATAN KONTRAKTUAL DAK SD - PAKET 6 Sesuai Surat 422.7/1064/SPK-Dikdas/2024 Tanggal 3 April 2024. (DAU Pendidikan)</t>
  </si>
  <si>
    <t>33.29/04.0/000277/LS/1.01.2.19.0.00.03.0000/M/8/2024</t>
  </si>
  <si>
    <t>Membayar Belanja Jasa Konsultansi Perencanaan Arsitektur-Jasa Nasihat dan Pra Desain Arsitektural DESAIN PERENCANAAN UNTUK KEGIATAN KONTRAKTUAL DAK SD - PAKET 2 sesuai SPK No. 422.7/1040/SPK-Dikdas/2024. (DAU Pendidikan)</t>
  </si>
  <si>
    <t>33.29/04.0/000364/LS/1.01.2.19.0.00.03.0000/M/8/2028</t>
  </si>
  <si>
    <t>Membayar Uang Lembur Verifikasi SPJ BOSP Semester 1 jenjang SD Tahun Anggaran 2024 . Kegiatan Tim BOS Kabupaten Tanggal 8 s.d 27 Juli 2024 (DAU-Pendidikan)</t>
  </si>
  <si>
    <t>Pembangunan Ruang Kelas baru (SMP)</t>
  </si>
  <si>
    <t>33.29/04.0/000294/LS/1.01.2.19.0.00.03.0000/M/8/2024</t>
  </si>
  <si>
    <t>Membayar Belanja Modal Termin I Pek. REV. DAK FISIK BIDANG PENDIDIKAN SMPN 1 JATIBARANG oleh CV. KEMBAR GROUP Sesuai Surat Nomor : 422.7/1709/SP-Dikdas/2024 tgl.21-6-2024 dan 422.7/1716/Adendum-Dikdas/2024 tgl.9-7-2024 (DAK Fisik SMP)</t>
  </si>
  <si>
    <t>33.29/04.0/000312/LS/1.01.2.19.0.00.03.0000/M/8/2024</t>
  </si>
  <si>
    <t>Membayar Belanja Modal Termin I Pek. REV. DAK FISIK BID. PENDIDIKAN SMPN 5 BREBES oleh CV. GENERALS Sesuai SPK No: 422.7/1741/SP-Dikdas/2024 tgl.21-6-2024 dan 422.7/1748/Adendum-Dikdas/2024 tgl. 9-7-2024. (DAK Fisik SMP)</t>
  </si>
  <si>
    <t>33.29/04.0/000322/LS/1.01.2.19.0.00.03.0000/M/8/2024</t>
  </si>
  <si>
    <t>Membayar Belanja Modal Termin I Pek. REV. DAK FISIK BID. PENDIDIKAN SMPN 3 KERSANA oleh CV. UMBUL MULYO Sesuai Surat Nomor : 422.7/1781/SP-Dikdas/2024 tgl. 25 Juni 2024 dan 422.7/1788/Adendum-Dikdas/2024 tgl. 9 Juli 2024. (DAK Fisik SMP)</t>
  </si>
  <si>
    <t>33.29/04.0/000393/LS/1.01.2.19.0.00.03.0000/M/8/2030</t>
  </si>
  <si>
    <t>Membayar Belanja Modal Termin I Pek. REV. DAK FISIK BID. PENDIDIKAN SMPN 2 JATIBARANG oleh CV. DANESHAKA JAYA Sesuai SPK No: 422.7/1717/SP-Dikdas/2024 tgl. 21 Juni 2024 dan 422.7/1724/Adendum-Dikdas/2024 tgl. 9 Juli 2024. (DAK Fisik SMP)</t>
  </si>
  <si>
    <t>Pembangunan Ruang Unit Kesehatan Sekolah (SMP)</t>
  </si>
  <si>
    <t>33.29/04.0/000296/LS/1.01.2.19.0.00.03.0000/M/8/2024</t>
  </si>
  <si>
    <r>
      <rPr>
        <sz val="8"/>
        <rFont val="Tahoma"/>
        <family val="2"/>
      </rPr>
      <t>Membayar Hibah Barang Uang Muka Pek.REVITALISASI DAK FISIK BID.PENDIDIKAN SMP PUSPONEGORO PAGUYANGAN oleh CV KARYA MENTARI Sesuai Surat Nomor : 422.7/1749/SP-Dikdas/2024 tgl. 1-7-2024 dan 422.7/1756/Adendum-Dikdas/2024 tgl. 9-7-2024</t>
    </r>
    <r>
      <rPr>
        <sz val="8"/>
        <color rgb="FFFF0000"/>
        <rFont val="Tahoma"/>
        <family val="2"/>
      </rPr>
      <t xml:space="preserve"> (DAK Fisik SMP)</t>
    </r>
  </si>
  <si>
    <t>33.29/04.0/000324/LS/1.01.2.19.0.00.03.0000/M/8/2024</t>
  </si>
  <si>
    <t>33.29/04.0/000334/LS/1.01.2.19.0.00.03.0000/M/8/2024</t>
  </si>
  <si>
    <r>
      <rPr>
        <sz val="8"/>
        <rFont val="Tahoma"/>
        <family val="2"/>
      </rPr>
      <t xml:space="preserve">Membayar Belanja Modal Uang Muka Pek. REV. DAK FISIK BID. PENDIDIKAN SMPN 4 TANJUNG oleh CV. BIRAWA KONTRUKSI INDONESIA Sesuai SPK No.: 422.7/1797/SP-Dikdas/2024 tgl. 2-7-2024 dan 422.7/1804/Adendum-Dikdas/2024 tgl. 9-7-2024. </t>
    </r>
    <r>
      <rPr>
        <sz val="8"/>
        <color rgb="FFFF0000"/>
        <rFont val="Tahoma"/>
        <family val="2"/>
      </rPr>
      <t>(DAK Fisik SMP)</t>
    </r>
  </si>
  <si>
    <t>33.29/04.0/000351/LS/1.01.2.19.0.00.03.0000/M/8/2024</t>
  </si>
  <si>
    <r>
      <rPr>
        <sz val="8"/>
        <rFont val="Tahoma"/>
        <family val="2"/>
      </rPr>
      <t>Membayar Belanja Modal Termin I Pek. REV. DAK FISIK BID. PENDIDIKAN SMPN 4 JATIBARANG oleh CV. UMBUL MULYO Sesuai SPK No.: 422.7/1733/SP-Dikdas/2024 Tanggal 21 Juni 2024 dan 422.7/1740/Adendum-Dikdas/2024 Tanggal 9 Juli 2024.</t>
    </r>
    <r>
      <rPr>
        <sz val="8"/>
        <color rgb="FFFF0000"/>
        <rFont val="Tahoma"/>
        <family val="2"/>
      </rPr>
      <t xml:space="preserve"> (DAK Fisik SMP)</t>
    </r>
  </si>
  <si>
    <t>33.29/04.0/000358/LS/1.01.2.19.0.00.03.0000/M/8/2024</t>
  </si>
  <si>
    <r>
      <rPr>
        <sz val="8"/>
        <rFont val="Tahoma"/>
        <family val="2"/>
      </rPr>
      <t xml:space="preserve">Membayar Belanja Modal Uang Muka Pek. REV. DAK FISIK BID. PENDIDIKAN SMPN 3 BUMIAYU oleh CV. MEGA MANDIRI Sesuai SPK No: 422.7/1757/SP-Dikdas/2024 tgl. 24 Juni 2024 dan 422.7/1764/Adendum-Dikdas/2024 tgl. 9 Juli 2024. </t>
    </r>
    <r>
      <rPr>
        <sz val="8"/>
        <color rgb="FFFF0000"/>
        <rFont val="Tahoma"/>
        <family val="2"/>
      </rPr>
      <t>(DAK Fisik SMP)</t>
    </r>
  </si>
  <si>
    <t>22 Agustus 2024</t>
  </si>
  <si>
    <t>33.29/04.0/000408/LS/1.01.2.19.0.00.03.0000/M/8/2030</t>
  </si>
  <si>
    <t>Membayar Hibah Barang Termin I Pek. REV. DAK FISIK BID. PENDIDIKAN SMP MAARIF NU PAGUYANGAN oleh CV.GEMILANG PERKASA TEHNIK Sesuai SPK No: 422.7/1685/SP-Dikdas/2024 tgl.2-7-2024 dan 422.7/1692/Adendum-Dikdas/2024 tgl. 9-7-2024 (DAK Fisik SMP)</t>
  </si>
  <si>
    <t>Pembangunan Perpustakaan Sekolah (SMP)</t>
  </si>
  <si>
    <t>33.29/04.0/000371/LS/1.01.2.19.0.00.03.0000/M/8/2030</t>
  </si>
  <si>
    <r>
      <rPr>
        <sz val="8"/>
        <rFont val="Tahoma"/>
        <family val="2"/>
      </rPr>
      <t>Membayar Belanja Modal Termin I Pek. REV. DAK FISIK BID. PENDIDIKAN SMPN 1 KERSANA oleh CV. KEMBAR GROUP Sesuai SPK No: 422.7/1773/SP-Dikdas/2024 Tanggal 25 Juni 2024 dan 422.7/1780/Adendum-Dikdas/2024 Tanggal 9 Juli 2024.</t>
    </r>
    <r>
      <rPr>
        <sz val="8"/>
        <color rgb="FFFF0000"/>
        <rFont val="Tahoma"/>
        <family val="2"/>
      </rPr>
      <t xml:space="preserve"> (DAK Fisik SMP)</t>
    </r>
  </si>
  <si>
    <t>33.29/04.0/000362/LS/1.01.2.19.0.00.03.0000/M/8/2026</t>
  </si>
  <si>
    <r>
      <rPr>
        <sz val="8"/>
        <rFont val="Tahoma"/>
        <family val="2"/>
      </rPr>
      <t xml:space="preserve">Membayar Belanja Modal Termin I Pek. REV. DAK FISIK BID. PENDIDIKAN SMPN 3 BANJARHARJO oleh CV. PRIBUMI JAYA BERSAMA Sesuai SPK No: 422.7/1789/SP-Dikdas/2024 tgl. 24 Juni 2024 dan 422.7/1796/Adendum-Dikdas/2024 tgl. 9 Juli 2024. </t>
    </r>
    <r>
      <rPr>
        <sz val="8"/>
        <color rgb="FFFF0000"/>
        <rFont val="Tahoma"/>
        <family val="2"/>
      </rPr>
      <t>(DAK Fisik SMP)</t>
    </r>
  </si>
  <si>
    <t>Pembangunan Laboratorium (SMP)</t>
  </si>
  <si>
    <t>33.29/04.0/000323/LS/1.01.2.19.0.00.03.0000/M/8/2024</t>
  </si>
  <si>
    <r>
      <rPr>
        <sz val="8"/>
        <rFont val="Tahoma"/>
        <family val="2"/>
      </rPr>
      <t>Membayar Belanja Modal Termin I Pek. REV. DAK FISIK BID. PENDIDIKAN SMPN 3 KERSANA oleh CV. UMBUL MULYO Sesuai Surat Nomor : 422.7/1781/SP-Dikdas/2024 tgl. 25 Juni 2024 dan 422.7/1788/Adendum-Dikdas/2024 tgl. 9 Juli 2024.</t>
    </r>
    <r>
      <rPr>
        <sz val="8"/>
        <color rgb="FFFF0000"/>
        <rFont val="Tahoma"/>
        <family val="2"/>
      </rPr>
      <t xml:space="preserve"> (DAK Fisik SMP)</t>
    </r>
  </si>
  <si>
    <t>33.29/04.0/000363/LS/1.01.2.19.0.00.03.0000/M/8/2027</t>
  </si>
  <si>
    <r>
      <rPr>
        <sz val="8"/>
        <rFont val="Tahoma"/>
        <family val="2"/>
      </rPr>
      <t>Membayar Belanja Modal Termin I Pek. REV. DAK FISIK BID. PENDIDIKAN SMPN 3 BANJARHARJO oleh CV. PRIBUMI JAYA BERSAMA Sesuai SPK No: 422.7/1789/SP-Dikdas/2024 tgl. 24 Juni 2024 dan 422.7/1796/Adendum-Dikdas/2024 tgl. 9 Juli 2024.</t>
    </r>
    <r>
      <rPr>
        <sz val="8"/>
        <color rgb="FFFF0000"/>
        <rFont val="Tahoma"/>
        <family val="2"/>
      </rPr>
      <t xml:space="preserve"> (DAK Fisik SMP)</t>
    </r>
  </si>
  <si>
    <t>33.29/04.0/000386/LS/1.01.2.19.0.00.03.0000/M/8/2030</t>
  </si>
  <si>
    <r>
      <rPr>
        <sz val="8"/>
        <rFont val="Tahoma"/>
        <family val="2"/>
      </rPr>
      <t>Membayar Belanja Modal Termin I Pek. REV. DAK FISIK BID. PENDIDIKAN SMPN 3 SONGGOM oleh CV. BREBES JAYA MANDIRI Sesuai SPN No: 422.7/1677/SP-Dikdas/2024 Tanggal 21 Juni 2024 dan 422.7/1684/Adendum-Dikdas/2024 Tanggal 9 Juli 2024.</t>
    </r>
    <r>
      <rPr>
        <sz val="8"/>
        <color rgb="FFFF0000"/>
        <rFont val="Tahoma"/>
        <family val="2"/>
      </rPr>
      <t xml:space="preserve"> (DAK Fisik SMP)</t>
    </r>
  </si>
  <si>
    <t>33.29/04.0/000201/LS/1.01.2.19.0.00.03.0000/M/7/2024</t>
  </si>
  <si>
    <t>Membayar Belanja Modal Pekerjaan DESAIN PERENCANAAN/ DE PAKET 2 oleh CV. CITRA DESIGN Sesuai Surat Nomor : 422.7/1028/SPK-Dikdas/2024 Tanggal 03 Mei 2024. (DAU Pendidikan)</t>
  </si>
  <si>
    <t>33.29/04.0/000202/LS/1.01.2.19.0.00.03.0000/M/7/2024</t>
  </si>
  <si>
    <t>Membayar Belanja Modal Pekerjaan DESAIN PERENCANAAN/ DE PAKET 1 oleh CV. TEHNIKA PRIMA Sesuai Surat Nomor : 422.7/1022/SPK-Dikdas/2024 Tanggal 03 Mei 2024. (DAU Pendidikan)</t>
  </si>
  <si>
    <t>33.29/04.0/000288/LS/1.01.2.19.0.00.03.0000/M/8/2024</t>
  </si>
  <si>
    <r>
      <rPr>
        <sz val="8"/>
        <rFont val="Tahoma"/>
        <family val="2"/>
      </rPr>
      <t xml:space="preserve">Membayar Belanja Modal Termin I Pek. REV. DAK FISIK BIDANG PENDIDIKAN SMPN 1 JATIBARANG oleh CV. KEMBAR GROUP Sesuai Surat Nomor : 422.7/1709/SP-Dikdas/2024 tgl.21-6-2024 dan 422.7/1716/Adendum-Dikdas/2024 tgl.9-7-2024 </t>
    </r>
    <r>
      <rPr>
        <sz val="8"/>
        <color rgb="FFFF0000"/>
        <rFont val="Tahoma"/>
        <family val="2"/>
      </rPr>
      <t>(DAK Fisik SMP)</t>
    </r>
  </si>
  <si>
    <t>33.29/04.0/000295/LS/1.01.2.19.0.00.03.0000/M/8/2024</t>
  </si>
  <si>
    <r>
      <rPr>
        <sz val="8"/>
        <rFont val="Tahoma"/>
        <family val="2"/>
      </rPr>
      <t xml:space="preserve">Membayar Hibah Barang Uang Muka Pek.REVITALISASI DAK FISIK BID.PENDIDIKAN SMP PUSPONEGORO PAGUYANGAN oleh CV KARYA MENTARI Sesuai Surat Nomor : 422.7/1749/SP-Dikdas/2024 tgl. 1-7-2024 dan 422.7/1756/Adendum-Dikdas/2024 tgl. 9-7-2024 </t>
    </r>
    <r>
      <rPr>
        <sz val="8"/>
        <color rgb="FFFF0000"/>
        <rFont val="Tahoma"/>
        <family val="2"/>
      </rPr>
      <t>(DAK Fisik SMP)</t>
    </r>
  </si>
  <si>
    <t>33.29/04.0/000308/LS/1.01.2.19.0.00.03.0000/M/8/2024</t>
  </si>
  <si>
    <r>
      <rPr>
        <sz val="8"/>
        <rFont val="Tahoma"/>
        <family val="2"/>
      </rPr>
      <t xml:space="preserve">Membayar Belanja Modal Termin I Pek. REV. DAK FISIK BID. PENDIDIKAN SMPN 5 BREBES oleh CV. GENERALS Sesuai SPK No: 422.7/1741/SP-Dikdas/2024 tgl.21-6-2024 dan 422.7/1748/Adendum-Dikdas/2024 tgl. 9-7-2024. </t>
    </r>
    <r>
      <rPr>
        <sz val="8"/>
        <color rgb="FFFF0000"/>
        <rFont val="Tahoma"/>
        <family val="2"/>
      </rPr>
      <t>(DAK Fisik SMP)</t>
    </r>
  </si>
  <si>
    <t>33.29/04.0/000320/LS/1.01.2.19.0.00.03.0000/M/8/2024</t>
  </si>
  <si>
    <t>33.29/04.0/000335/LS/1.01.2.19.0.00.03.0000/M/8/2025</t>
  </si>
  <si>
    <r>
      <rPr>
        <sz val="8"/>
        <rFont val="Tahoma"/>
        <family val="2"/>
      </rPr>
      <t xml:space="preserve">Membayar Hibah Barang Uang Muka Pekerjaan REV. DAK FISIK BID. PENDIDIKAN SMP MUHAMMADIYAH BUMIAYU oleh CV. PANDAWA DIEMAN Sesuai Surat Nomor : 422.7/1701/SP-Dikdas/2024 tgl. 21-6-2024 dan 422.7/1708/Adendum-Dikdas/2024 9-7-2024. </t>
    </r>
    <r>
      <rPr>
        <sz val="8"/>
        <color rgb="FFFF0000"/>
        <rFont val="Tahoma"/>
        <family val="2"/>
      </rPr>
      <t>(DAK Fisik SMP)</t>
    </r>
  </si>
  <si>
    <t>33.29/04.0/000331/LS/1.01.2.19.0.00.03.0000/M/8/2024</t>
  </si>
  <si>
    <t>33.29/04.0/000347/LS/1.01.2.19.0.00.03.0000/M/8/2024</t>
  </si>
  <si>
    <r>
      <rPr>
        <sz val="8"/>
        <rFont val="Tahoma"/>
        <family val="2"/>
      </rPr>
      <t xml:space="preserve">Membayar Belanja Modal Termin I Pek. REV. DAK FISIK BID. PENDIDIKAN SMPN 4 JATIBARANG oleh CV. UMBUL MULYO Sesuai SPK No.: 422.7/1733/SP-Dikdas/2024 Tanggal 21 Juni 2024 dan 422.7/1740/Adendum-Dikdas/2024 Tanggal 9 Juli 2024. </t>
    </r>
    <r>
      <rPr>
        <sz val="8"/>
        <color rgb="FFFF0000"/>
        <rFont val="Tahoma"/>
        <family val="2"/>
      </rPr>
      <t>(DAK Fisik SMP)</t>
    </r>
  </si>
  <si>
    <t>33.29/04.0/000353/LS/1.01.2.19.0.00.03.0000/M/8/2024</t>
  </si>
  <si>
    <t>33.29/04.0/000367/LS/1.01.2.19.0.00.03.0000/M/8/2030</t>
  </si>
  <si>
    <r>
      <rPr>
        <sz val="8"/>
        <rFont val="Tahoma"/>
        <family val="2"/>
      </rPr>
      <t xml:space="preserve">Membayar Belanja Modal Termin I Pek. REV. DAK FISIK BID. PENDIDIKAN SMPN 1 KERSANA oleh CV. KEMBAR GROUP Sesuai SPK No: 422.7/1773/SP-Dikdas/2024 Tanggal 25 Juni 2024 dan 422.7/1780/Adendum-Dikdas/2024 Tanggal 9 Juli 2024. </t>
    </r>
    <r>
      <rPr>
        <sz val="8"/>
        <color rgb="FFFF0000"/>
        <rFont val="Tahoma"/>
        <family val="2"/>
      </rPr>
      <t>(DAK Fisik SMP)</t>
    </r>
  </si>
  <si>
    <t>33.29/04.0/000360/LS/1.01.2.19.0.00.03.0000/M/8/2024</t>
  </si>
  <si>
    <t>33.29/04.0/000381/LS/1.01.2.19.0.00.03.0000/M/8/2030</t>
  </si>
  <si>
    <r>
      <rPr>
        <sz val="8"/>
        <rFont val="Tahoma"/>
        <family val="2"/>
      </rPr>
      <t xml:space="preserve">Membayar Belanja Modal Termin I Pek. REV. DAK FISIK BID. PENDIDIKAN SMPN 3 SONGGOM oleh CV. BREBES JAYA MANDIRI Sesuai SPN No: 422.7/1677/SP-Dikdas/2024 Tanggal 21 Juni 2024 dan 422.7/1684/Adendum-Dikdas/2024 Tanggal 9 Juli 2024. </t>
    </r>
    <r>
      <rPr>
        <sz val="8"/>
        <color rgb="FFFF0000"/>
        <rFont val="Tahoma"/>
        <family val="2"/>
      </rPr>
      <t>(DAK Fisik SMP)</t>
    </r>
  </si>
  <si>
    <t>33.29/04.0/000387/LS/1.01.2.19.0.00.03.0000/M/8/2030</t>
  </si>
  <si>
    <r>
      <rPr>
        <sz val="8"/>
        <rFont val="Tahoma"/>
        <family val="2"/>
      </rPr>
      <t xml:space="preserve">Membayar Belanja Modal Termin I Pek. REV. DAK FISIK BID. PENDIDIKAN SMPN 2 JATIBARANG oleh CV. DANESHAKA JAYA Sesuai SPK No: 422.7/1717/SP-Dikdas/2024 tgl. 21 Juni 2024 dan 422.7/1724/Adendum-Dikdas/2024 tgl. 9 Juli 2024. </t>
    </r>
    <r>
      <rPr>
        <sz val="8"/>
        <color rgb="FFFF0000"/>
        <rFont val="Tahoma"/>
        <family val="2"/>
      </rPr>
      <t>(DAK Fisik SMP)</t>
    </r>
  </si>
  <si>
    <t>33.29/04.0/000409/LS/1.01.2.19.0.00.03.0000/M/8/2030</t>
  </si>
  <si>
    <r>
      <rPr>
        <sz val="8"/>
        <rFont val="Tahoma"/>
        <family val="2"/>
      </rPr>
      <t xml:space="preserve">Membayar Hibah Barang Termin I Pek. REV. DAK FISIK BID. PENDIDIKAN SMP MAARIF NU PAGUYANGAN oleh CV.GEMILANG PERKASA TEHNIK Sesuai SPK No: 422.7/1685/SP-Dikdas/2024 tgl.2-7-2024 dan 422.7/1692/Adendum-Dikdas/2024 tgl. 9-7-2024 </t>
    </r>
    <r>
      <rPr>
        <sz val="8"/>
        <color rgb="FFFF0000"/>
        <rFont val="Tahoma"/>
        <family val="2"/>
      </rPr>
      <t>(DAK Fisik SMP</t>
    </r>
    <r>
      <rPr>
        <sz val="8"/>
        <rFont val="Tahoma"/>
        <family val="2"/>
      </rPr>
      <t>)</t>
    </r>
  </si>
  <si>
    <t>Rehabilitasi Sedang/Berat Ruang TU (SMP)</t>
  </si>
  <si>
    <t>33.29/04.0/000289/LS/1.01.2.19.0.00.03.0000/M/8/2024</t>
  </si>
  <si>
    <r>
      <rPr>
        <sz val="8"/>
        <rFont val="Tahoma"/>
        <family val="2"/>
      </rPr>
      <t>Membayar Belanja Modal Termin I Pek. REV. DAK FISIK BIDANG PENDIDIKAN SMPN 1 JATIBARANG oleh CV. KEMBAR GROUP Sesuai Surat Nomor : 422.7/1709/SP-Dikdas/2024 tgl.21-6-2024 dan 422.7/1716/Adendum-Dikdas/2024 tgl.9-7-2024</t>
    </r>
    <r>
      <rPr>
        <sz val="8"/>
        <color rgb="FFFF0000"/>
        <rFont val="Tahoma"/>
        <family val="2"/>
      </rPr>
      <t xml:space="preserve"> (DAK Fisik SMP)</t>
    </r>
  </si>
  <si>
    <t>33.29/04.0/000299/LS/1.01.2.19.0.00.03.0000/M/8/2024</t>
  </si>
  <si>
    <t>33.29/04.0/000310/LS/1.01.2.19.0.00.03.0000/M/8/2024</t>
  </si>
  <si>
    <t>33.29/04.0/000338/LS/1.01.2.19.0.00.03.0000/M/8/2024</t>
  </si>
  <si>
    <t>33.29/04.0/000349/LS/1.01.2.19.0.00.03.0000/M/8/2024</t>
  </si>
  <si>
    <t>33.29/04.0/000356/LS/1.01.2.19.0.00.03.0000/M/8/2024</t>
  </si>
  <si>
    <t>33.29/04.0/000369/LS/1.01.2.19.0.00.03.0000/M/8/2030</t>
  </si>
  <si>
    <t>33.29/04.0/000391/LS/1.01.2.19.0.00.03.0000/M/8/2030</t>
  </si>
  <si>
    <t>33.29/04.0/000383/LS/1.01.2.19.0.00.03.0000/M/8/2030</t>
  </si>
  <si>
    <t>Rehabilitasi Sedang/Berat Ruang Kepala Sekolah (SMP)</t>
  </si>
  <si>
    <t>33.29/04.0/000290/LS/1.01.2.19.0.00.03.0000/M/8/2024</t>
  </si>
  <si>
    <t>33.29/04.0/000309/LS/1.01.2.19.0.00.03.0000/M/8/2024</t>
  </si>
  <si>
    <t>33.29/04.0/000348/LS/1.01.2.19.0.00.03.0000/M/8/2024</t>
  </si>
  <si>
    <t>33.29/04.0/000355/LS/1.01.2.19.0.00.03.0000/M/8/2024</t>
  </si>
  <si>
    <t>33.29/04.0/000368/LS/1.01.2.19.0.00.03.0000/M/8/2030</t>
  </si>
  <si>
    <t>33.29/04.0/000390/LS/1.01.2.19.0.00.03.0000/M/8/2030</t>
  </si>
  <si>
    <t>33.29/04.0/000382/LS/1.01.2.19.0.00.03.0000/M/8/2030</t>
  </si>
  <si>
    <t>Rehabilitasi Sedang/Berat Ruang Unit Kesehatan Sekolah (SMP)</t>
  </si>
  <si>
    <t>33.29/04.0/000291/LS/1.01.2.19.0.00.03.0000/M/8/2024</t>
  </si>
  <si>
    <t>33.29/04.0/000339/LS/1.01.2.19.0.00.03.0000/M/8/2024</t>
  </si>
  <si>
    <r>
      <rPr>
        <sz val="8"/>
        <rFont val="Tahoma"/>
        <family val="2"/>
      </rPr>
      <t>Membayar Hibah Barang Uang Muka Pekerjaan REV. DAK FISIK BID. PENDIDIKAN SMP MUHAMMADIYAH BUMIAYU oleh CV. PANDAWA DIEMAN Sesuai Surat Nomor : 422.7/1701/SP-Dikdas/2024 tgl. 21-6-2024 dan 422.7/1708/Adendum-Dikdas/2024 9-7-2024.</t>
    </r>
    <r>
      <rPr>
        <sz val="8"/>
        <color rgb="FFFF0000"/>
        <rFont val="Tahoma"/>
        <family val="2"/>
      </rPr>
      <t xml:space="preserve"> (DAK Fisik SMP)</t>
    </r>
  </si>
  <si>
    <t>33.29/04.0/000361/LS/1.01.2.19.0.00.03.0000/M/8/2025</t>
  </si>
  <si>
    <t>33.29/04.0/000392/LS/1.01.2.19.0.00.03.0000/M/8/2030</t>
  </si>
  <si>
    <r>
      <rPr>
        <sz val="8"/>
        <rFont val="Tahoma"/>
        <family val="2"/>
      </rPr>
      <t>Membayar Belanja Modal Termin I Pek. REV. DAK FISIK BID. PENDIDIKAN SMPN 2 JATIBARANG oleh CV. DANESHAKA JAYA Sesuai SPK No: 422.7/1717/SP-Dikdas/2024 tgl. 21 Juni 2024 dan 422.7/1724/Adendum-Dikdas/2024 tgl. 9 Juli 2024.</t>
    </r>
    <r>
      <rPr>
        <sz val="8"/>
        <color rgb="FFFF0000"/>
        <rFont val="Tahoma"/>
        <family val="2"/>
      </rPr>
      <t xml:space="preserve"> (DAK Fisik SMP)</t>
    </r>
  </si>
  <si>
    <t>33.29/04.0/000384/LS/1.01.2.19.0.00.03.0000/M/8/2030</t>
  </si>
  <si>
    <t>Rehabilitasi Sedang/Berat Ruang Perpustakaan Sekolah (SMP)</t>
  </si>
  <si>
    <t>33.29/04.0/000336/LS/1.01.2.19.0.00.03.0000/M/8/2024</t>
  </si>
  <si>
    <t>33.29/04.0/000332/LS/1.01.2.19.0.00.03.0000/M/8/2024</t>
  </si>
  <si>
    <t>33.29/04.0/000354/LS/1.01.2.19.0.00.03.0000/M/8/2024</t>
  </si>
  <si>
    <t>Membayar Belanja Modal Uang Muka Pek. REV. DAK FISIK BID. PENDIDIKAN SMPN 3 BUMIAYU oleh CV. MEGA MANDIRI Sesuai SPK No: 422.7/1757/SP-Dikdas/2024 tgl. 24 Juni 2024 dan 422.7/1764/Adendum-Dikdas/2024 tgl. 9 Juli 2024. (DAK Fisik SMP)</t>
  </si>
  <si>
    <t>33.29/04.0/000388/LS/1.01.2.19.0.00.03.0000/M/8/2030</t>
  </si>
  <si>
    <t>Rehabilitasi Sedang/Berat Laboratorium (SMP)</t>
  </si>
  <si>
    <t>33.29/04.0/000293/LS/1.01.2.19.0.00.03.0000/M/8/2024</t>
  </si>
  <si>
    <t>33.29/04.0/000297/LS/1.01.2.19.0.00.03.0000/M/8/2024</t>
  </si>
  <si>
    <t>33.29/04.0/000337/LS/1.01.2.19.0.00.03.0000/M/8/2024</t>
  </si>
  <si>
    <t>33.29/04.0/000333/LS/1.01.2.19.0.00.03.0000/M/8/2024</t>
  </si>
  <si>
    <t>33.29/04.0/000352/LS/1.01.2.19.0.00.03.0000/M/8/2024</t>
  </si>
  <si>
    <t>33.29/04.0/000357/LS/1.01.2.19.0.00.03.0000/M/8/2024</t>
  </si>
  <si>
    <r>
      <rPr>
        <sz val="8"/>
        <rFont val="Tahoma"/>
        <family val="2"/>
      </rPr>
      <t>Membayar Belanja Modal Uang Muka Pek. REV. DAK FISIK BID. PENDIDIKAN SMPN 3 BUMIAYU oleh CV. MEGA MANDIRI Sesuai SPK No: 422.7/1757/SP-Dikdas/2024 tgl. 24 Juni 2024 dan 422.7/1764/Adendum-Dikdas/2024 tgl. 9 Juli 2024.</t>
    </r>
    <r>
      <rPr>
        <sz val="8"/>
        <color rgb="FFFF0000"/>
        <rFont val="Tahoma"/>
        <family val="2"/>
      </rPr>
      <t xml:space="preserve"> (DAK Fisik SMP)</t>
    </r>
  </si>
  <si>
    <t>33.29/04.0/000370/LS/1.01.2.19.0.00.03.0000/M/8/2030</t>
  </si>
  <si>
    <t>33.29/04.0/000389/LS/1.01.2.19.0.00.03.0000/M/8/2030</t>
  </si>
  <si>
    <t>Rehabilitasi Sedang/Berat Sarana, Prasarana dan Utilitas Sekolah (SMP)</t>
  </si>
  <si>
    <t>33.29/04.0/000292/LS/1.01.2.19.0.00.03.0000/M/8/2024</t>
  </si>
  <si>
    <t>33.29/04.0/000298/LS/1.01.2.19.0.00.03.0000/M/8/2024</t>
  </si>
  <si>
    <t>33.29/04.0/000311/LS/1.01.2.19.0.00.03.0000/M/8/2024</t>
  </si>
  <si>
    <r>
      <rPr>
        <sz val="8"/>
        <rFont val="Tahoma"/>
        <family val="2"/>
      </rPr>
      <t>Membayar Belanja Modal Termin I Pek. REV. DAK FISIK BID. PENDIDIKAN SMPN 5 BREBES oleh CV. GENERALS Sesuai SPK No: 422.7/1741/SP-Dikdas/2024 tgl.21-6-2024 dan 422.7/1748/Adendum-Dikdas/2024 tgl. 9-7-2024.</t>
    </r>
    <r>
      <rPr>
        <sz val="8"/>
        <color rgb="FFFF0000"/>
        <rFont val="Tahoma"/>
        <family val="2"/>
      </rPr>
      <t xml:space="preserve"> (DAK Fisik SMP)</t>
    </r>
  </si>
  <si>
    <t>33.29/04.0/000321/LS/1.01.2.19.0.00.03.0000/M/8/2024</t>
  </si>
  <si>
    <r>
      <rPr>
        <sz val="8"/>
        <rFont val="Tahoma"/>
        <family val="2"/>
      </rPr>
      <t xml:space="preserve">Membayar Belanja Modal Termin I Pek. REV. DAK FISIK BID. PENDIDIKAN SMPN 3 KERSANA oleh CV. UMBUL MULYO Sesuai Surat Nomor : 422.7/1781/SP-Dikdas/2024 tgl. 25 Juni 2024 dan 422.7/1788/Adendum-Dikdas/2024 tgl. 9 Juli 2024. </t>
    </r>
    <r>
      <rPr>
        <sz val="8"/>
        <color rgb="FFFF0000"/>
        <rFont val="Tahoma"/>
        <family val="2"/>
      </rPr>
      <t>(DAK Fisik SMP)</t>
    </r>
  </si>
  <si>
    <t>33.29/04.0/000340/LS/1.01.2.19.0.00.03.0000/M/8/2024</t>
  </si>
  <si>
    <r>
      <rPr>
        <sz val="8"/>
        <rFont val="Tahoma"/>
        <family val="2"/>
      </rPr>
      <t xml:space="preserve">Membayar Hibah Barang Uang Muka Pekerjaan REV. DAK FISIK BID. PENDIDIKAN SMP MUHAMMADIYAH BUMIAYU oleh CV. PANDAWA DIEMAN Sesuai Surat Nomor : 422.7/1701/SP-Dikdas/2024 tgl. 21-6-2024 dan 422.7/1708/Adendum-Dikdas/2024 9-7-2024. </t>
    </r>
    <r>
      <rPr>
        <sz val="8"/>
        <color rgb="FFFF0000"/>
        <rFont val="Tahoma"/>
        <family val="2"/>
      </rPr>
      <t>(DAK Fisik</t>
    </r>
    <r>
      <rPr>
        <sz val="8"/>
        <rFont val="Tahoma"/>
        <family val="2"/>
      </rPr>
      <t xml:space="preserve"> SMP)</t>
    </r>
  </si>
  <si>
    <t>33.29/04.0/000350/LS/1.01.2.19.0.00.03.0000/M/8/2024</t>
  </si>
  <si>
    <t>33.29/04.0/000359/LS/1.01.2.19.0.00.03.0000/M/8/2024</t>
  </si>
  <si>
    <t>33.29/04.0/000385/LS/1.01.2.19.0.00.03.0000/M/8/2030</t>
  </si>
  <si>
    <t>Pengadaaan Alat Praktik dan Peraga Siswa (SMP)</t>
  </si>
  <si>
    <t>33.29/04.0/000317/LS/1.01.2.19.0.00.03.0000/M/8/2024</t>
  </si>
  <si>
    <r>
      <rPr>
        <sz val="8"/>
        <rFont val="Tahoma"/>
        <family val="2"/>
      </rPr>
      <t xml:space="preserve">Belanja modal dan hibah barang Pengadaan Peralatan LAB IPA DAK Fisik Bidang Pendidikan Jenjang SMP Kegiatan DAK Fisik Bidang Pendidikan Oleh PT Pameterindo Edukatama Aneka Sesuai SP No: 027/00665/SP/VI/2024 tanggal 19 Juni 2024. </t>
    </r>
    <r>
      <rPr>
        <sz val="8"/>
        <color rgb="FFFF0000"/>
        <rFont val="Tahoma"/>
        <family val="2"/>
      </rPr>
      <t>(DAK Fisik SMP)</t>
    </r>
  </si>
  <si>
    <t>33.29/04.0/000319/LS/1.01.2.19.0.00.03.0000/M/8/2024</t>
  </si>
  <si>
    <r>
      <rPr>
        <sz val="8"/>
        <rFont val="Tahoma"/>
        <family val="2"/>
      </rPr>
      <t xml:space="preserve">Belanja Hibah Barang Pengadaan Peralatan TIK SMP Maarif NU Paguyangan Kegiatan DAK Fisik Bidang Pendidikan Oleh CV. Pelajar Pantai Utara Sesuai SP Nomor 027/00682/SP/VII/2024 tgl. 04 Juli 2024. </t>
    </r>
    <r>
      <rPr>
        <sz val="8"/>
        <color rgb="FFFF0000"/>
        <rFont val="Tahoma"/>
        <family val="2"/>
      </rPr>
      <t>(DAK Fisik SMP)</t>
    </r>
  </si>
  <si>
    <t>33.29/04.0/000279/LS/1.01.2.19.0.00.03.0000/M/8/2024</t>
  </si>
  <si>
    <t>Membayar Belanja Jasa Tenaga Informasi dan Teknologi - Kegiatan Penerimaan Peserta Didik Baru (PPDB) Jenjang SMP sesuai SPK : 050/00748/SPK/2024 tanggal 2 Juli 2024 (DAU-Pendidikan)</t>
  </si>
  <si>
    <t>Penyelenggaraan Proses Belajar Peserta Didik (SMP)</t>
  </si>
  <si>
    <t>Pembinaan dan Kelembagaan Manajemen Sekolah (SMP)</t>
  </si>
  <si>
    <t>33.29/04.0/000212/LS/1.01.2.19.0.00.03.0000/M/7/2024</t>
  </si>
  <si>
    <t>Membayar Belanja Jasa Konsultansi Perencanaan Arsitektur-Jasa Nasihat dan Pra Desain Arsitektural DESAIN PERENCANAAN UNTUK KEGIATAN KONTRAKTUAL DAK SMP PAKET 5 Sesuai Surat 422.7/1100/SPKDikdas/2024 Tanggal 3 April 2024. (DAU Pendidikan)</t>
  </si>
  <si>
    <t>33.29/04.0/000213/LS/1.01.2.19.0.00.03.0000/M/7/2024</t>
  </si>
  <si>
    <t>Membayar Belanja Jasa Konsultansi Perencanaan Arsitektur-Jasa Nasihat dan Pra Desain Arsitektural DESAIN PERENCANAAN UNTUK KEGIATAN KONTRAKTUAL DAK SMP PAKET 3 sesuai SPK No. 422.7/1088/SPKDikdas/2024 Tgl. 342024. (DAU Pendidikan)</t>
  </si>
  <si>
    <t>33.29/04.0/000214/LS/1.01.2.19.0.00.03.0000/M/7/2024</t>
  </si>
  <si>
    <t>Membayar Belanja Jasa Konsultansi Perencanaan Arsitektur-Jasa Nasihat dan Pra Desain Arsitektural DESAIN PERENCANAAN UNTUK KEGIATAN KONTRAKTUAL DAK SMP PAKET 1 Sesuai Surat 422.7/1076/SPKDikdas/2024 Tanggal 3 April 2024 . (DAU Pendidikan)</t>
  </si>
  <si>
    <t>33.29/04.0/000215/LS/1.01.2.19.0.00.03.0000/M/7/2024</t>
  </si>
  <si>
    <t>Membayar Belanja Jasa Konsultansi Perencanaan Arsitektur-Jasa Nasihat dan Pra Desain Arsitektural DESAIN PERENCANAAN UNTUK KEGIATAN KONTRAKTUAL DAK SMP PAKET 4 sesuai SPK No. 422.7/1094/SPKDikdas/2024 Tgl 342024. (DAU Pendidikan)</t>
  </si>
  <si>
    <t>33.29/04.0/000216/LS/1.01.2.19.0.00.03.0000/M/7/2024</t>
  </si>
  <si>
    <t>Membayar Belanja Jasa Konsultansi Perencanaan Arsitektur-Jasa Nasihat dan Pra Desain Arsitektural DESAIN PERENCANAAN UNTUK KEGIATAN KONTRAKTUAL DAK SMP PAKET 6 Sesuai Surat 422.7/1106/SPKDikdas/2024 Tanggal 3 April 2024. (DAU Pendidikan)</t>
  </si>
  <si>
    <t>33.29/04.0/000217/LS/1.01.2.19.0.00.03.0000/M/7/2024</t>
  </si>
  <si>
    <t>Membayar Belanja Jasa Konsultansi Perencanaan Arsitektur-Jasa Nasihat dan Pra Desain Arsitektural DESAIN PERENCANAAN UNTUK KEGIATAN KONTRAKTUAL DAK SMP PAKET 2 Sesuai Surat 422.7/1082/SPKDikdas/2024 Tanggal 3 April 2024. (DAU Pendidikan)</t>
  </si>
  <si>
    <t>33.29/04.0/000375/LS/1.01.2.19.0.00.03.0000/M/8/2030</t>
  </si>
  <si>
    <t>Membayar Belanja Pemeliharaan Bangunan Gedung-Bangunan Gedung Tempat Kerja-Bangunan Gedung Kantor BOSDA Jenjang SMP Rehab Ringan Sekolah untuk 8 SMP Negeri (DAU-Pendidikan)</t>
  </si>
  <si>
    <t> Peningkatan Kapasitas Pengelolaan Dana BOS Sekolah Menengah Pertama</t>
  </si>
  <si>
    <t>33.29/04.0/000379/LS/1.01.2.19.0.00.03.0000/M/8/2030</t>
  </si>
  <si>
    <t>Membayar Pekerjaan Pembangunan Pondasi Keliling TK Negeri SETDA Desa Padasugih Kec. Brebes Sesuai SPK No : 050/00692/SPK-PNF/VII /2024 tanggal 09 Juli 2024 (DAU-Pendidikan)</t>
  </si>
  <si>
    <t>33.29/04.0/000380/LS/1.01.2.19.0.00.03.0000/M/8/2030</t>
  </si>
  <si>
    <t>Membayar (Ret 5%) Pek Pembangunan Pondasi Keliling TK N SETDA Ds Padasugih Kec.Brebes Sesuai BAST l No : 050/00695/2024 Tgl 29/07/2024 Sesuai SPK No : 050/00692/SPK-PNF/Vll/2024 Tgl 09/07/2024 dan, BG PEM/213/BG/028/2024 Tgl 07/08/2024 (DAU-Pendidikan)</t>
  </si>
  <si>
    <t>33.29/04.0/000203/LS/1.01.2.19.0.00.03.0000/M/7/2024</t>
  </si>
  <si>
    <t>Membayar Makan Minum Kegiatan Bintek Sosialisasi, Verifikasi dan Pelaporan DAK Non Fisik BOP PAUD Tahap I Sesuai SPK No. 050/00390/SPK-PNF/V/2024 Tgl 8 Mei 2024 (DAU Pendidikan)</t>
  </si>
  <si>
    <t> Peningkatan Kapasitas Pengelolaan Dana BOP PAUD</t>
  </si>
  <si>
    <t>33.29/04.0/000209/LS/1.01.2.19.0.00.03.0000/M/7/2024</t>
  </si>
  <si>
    <t>Membayar Belanja Hibah Uang kepada Lembaga yang bersifat Nirlaba, Sukarela dan Sosial yang Dibentuk Berdasarkan Peraturan Perundang-Undangan Kegiatan Pembangunan Gedung/Ruang Kelas/Ruang Guru Non Formal/Kesetaraan pada 2 Lembaga PKBM (DAU Pendidikan)</t>
  </si>
  <si>
    <t>33.29/04.0/000211/LS/1.01.2.19.0.00.03.0000/M/7/2024</t>
  </si>
  <si>
    <t>Membayar Belanja Hibah Uang kepada Lembaga yang bersifat Nirlaba, Sukarela dan Sosial yang Dibentuk Berdasarkan Peraturan Perundang-Undangan Kegiatan Pengadaan Mebel Pendidikan Non Formal/Kesetaraan pada 5 Lembaga (DAU Pendidikan)</t>
  </si>
  <si>
    <t>Pengadaan Mebel Pendidikan Non Formal/Kesetaraan</t>
  </si>
  <si>
    <t>33.29/04.0/000225/LS/1.01.2.19.0.00.03.0000/M/7/2024</t>
  </si>
  <si>
    <t>Membayar Belanja Hibah Uang kepada Lembaga yang bersifat Nirlaba, Sukarela dan Sosial yang Dibentuk Berdasarkan Peraturan Perundang-Undangan Kegiatan Pengadaan Alat Praktik dan Peraga Siswa Non Formal pada 3 Lembaga (DAU Pendidikan)</t>
  </si>
  <si>
    <t> Pengadaan Alat Praktik dan Peraga Siswa Nonformal / Kesetaraan</t>
  </si>
  <si>
    <t> Perhitungan dan Pemetaan Pendidik dan Tenaga Kependidikan Satuan Pendidikan Dasar, PAUD, dan Pendidikan Nonformal/Kesetaraan</t>
  </si>
  <si>
    <t>33.29/04.0/000207/LS/1.01.2.19.0.00.03.0000/M/8/2024</t>
  </si>
  <si>
    <t>Membayar Belanja Kesra GTT/PTT ( Kuota Sekolah Negeri ) Bulan April – Juni 2024 sebanyak 834 orang, Bulan April – Mei 2024 sebanyak 344 orang (DAU-Pendidikan)</t>
  </si>
  <si>
    <t>33.29/04.0/000208/LS/1.01.2.19.0.00.03.0000/M/7/2024</t>
  </si>
  <si>
    <t>Membayar Belanja Kesra GTT/PTT ( Non Kuota Sekolah Negeri ) Bulan April – Juni 2024 sebanyak 605 orang, Bulan April – Mei 2024 sebanyak 644 orang (DAU-Pendidikan)</t>
  </si>
  <si>
    <t>33.29/04.0/000226/LS/1.01.2.19.0.00.03.0000/M/7/2024</t>
  </si>
  <si>
    <t>Membayar Honorarium Tenaga Kontrak bulan Juli 2024 serta Premi Asuransi Kesehatan dan Premi Asuransi Ketenagakerjaan bulan Agustus 2024 untuk 1 Tenaga Kontrak pada Dinas Pendidikan Pemuda dan Olahraga Kab. Brebes (DAU Pendidikan)</t>
  </si>
  <si>
    <t>33.29/04.0/000280/LS/1.01.2.19.0.00.03.0000/M/8/2024</t>
  </si>
  <si>
    <t>Membayar Pengadaan Belanja Makanan dan Minuman Jamuan Tamu Kegiatan Pelatihan Pemuda Siaga Bencana Kabupaten Brebes Tahun 2024 Sesuai dengan Surat Pesanan ID Paket Nomor : MC6-P2406-9652160 tanggal 26 Juli 2024 (DAU-Pendidikan)</t>
  </si>
  <si>
    <t>33.29/04.0/000278/LS/1.01.2.19.0.00.03.0000/M/8/2024</t>
  </si>
  <si>
    <t>Membayar Pengadaan Belanja Makanan dan Minuman Jamuan Tamu Kegiatan Kemah Bhakti Pemuda Tingkat Kabupaten Brebes Sesuai dengan Surat Pesanan ID Paket Nomor : MC6-P2406-9652131 tanggal 26 Juli 2024. (DAU-Pendidikan)</t>
  </si>
  <si>
    <t> Peningkatan Kapasitas Pemuda dan Organisasi Kepemudaan Kabupaten/Kota</t>
  </si>
  <si>
    <t>33.29/04.0/000218/LS/1.01.2.19.0.00.03.0000/M/7/2024</t>
  </si>
  <si>
    <t>Membayar Termin I &amp; II Keg. Pemeliharaan Kolam Renang Tirta Kencana Brebes Sesuai SPK No. 050/00672/SPK PORA/VII/2024 Tanggal 2 Juli 2024 (DAU Pendidikan)</t>
  </si>
  <si>
    <t>33.29/04.0/000219/LS/1.01.2.19.0.00.03.0000/M/7/2024</t>
  </si>
  <si>
    <t>Membayar Retensi 5% BAST No. 050/00736/2024 Tgl. 24/07/2024 Pekerjaan Pemeliharaan Kolam Renang Tirta Kencana Brebes Sesuai SPK No. 050/00672/SPKPORA/VII/2024 Tgl. 02/07/2024, BG No. PEM/172/BG/028/2024 Tgl. 26/07/2024 (DAU Pendidikan)</t>
  </si>
  <si>
    <t>33.29/04.0/000300/LS/1.01.2.19.0.00.03.0000/M/8/2024</t>
  </si>
  <si>
    <t>Membayar Hibah Uang KONI Kabupaten Brebes Tahap II ( DAU-Pendidikan )</t>
  </si>
  <si>
    <t>33.29/04.0/000376/LS/1.01.2.19.0.00.03.0000/M/8/2030</t>
  </si>
  <si>
    <t>Membayar Pengadaan Belanja Makanan dan Minuman Jamuan Tamu Tournamen Cabor Unggulan Tk. Kab. Brebes Tahun 2024 Sesuai dengan Surat Pesanan ID Paket Nomor : MC6-P2407-9989704 tanggal 29 Juli 2024.(DAU-Pendidikan)</t>
  </si>
  <si>
    <t>33.29/04.0/000372/LS/1.01.2.19.0.00.03.0000/M/8/2030</t>
  </si>
  <si>
    <t>Membayar Pengadaan Pakaian Olahraga Kegiatan Penyelenggaraan Seleksi Olahraga Rekreasi dan Tradisional Tingkat Umum dan Pelajar Tahun Anggaran 2024 Sesuai dengan Surat Pesanan ID Nomor : ZS1-P2408-10088355 tanggal 8 Agustus 2024. (DAU-Pendidikan)</t>
  </si>
  <si>
    <t>33.29/04.0/000407/LS/1.01.2.19.0.00.03.0000/M/8/2030</t>
  </si>
  <si>
    <t>Membayar Pengadaan Belanja Makanan dan Minuman Jamuan Tamu Penyelenggaraan Seleksi Olahraga Rekreasi dan Tradisional Tingkat Umum dan Pelajar Tahun 2024 Sesuai dengan Surat Pesanan ID Paket No : MC6-P2408-10088448 tanggal 08 Agustus 2024 (DAU-Pendidikan)</t>
  </si>
  <si>
    <t>33.29/04.0/000261/LS/1.01.2.19.0.00.03.0000/M/8/2024</t>
  </si>
  <si>
    <t>Ganti uang (GU)</t>
  </si>
  <si>
    <t>Membayar Ganti Uang Persediaan (GU)-4 Belanja Barang dan Jasa Kegiatan pada Dinas Pendidikan Pemuda dan Olahraga Kabupaten Brebes</t>
  </si>
  <si>
    <t>Penyediaan Pendidik dan Tenaga Kependidikan bagi Satuan Pendidikan Sekolah Dasar (SD)</t>
  </si>
  <si>
    <t>SUB KEGIATAN SEPTEMBER 2024</t>
  </si>
  <si>
    <t>33.29/04.0/000445/LS/1.01.2.19.0.00.03.0000/P6/79/2024</t>
  </si>
  <si>
    <t>Membayar Uang Lembur ASN dan Non ASN Penyusunan Dokumen RKA - SKPD Perubahan Tahun 2024 tanggal 19 s.d 25 Agustus 2024 (DAU)</t>
  </si>
  <si>
    <t>33.29/04.0/000446/LS/1.01.2.19.0.00.03.0000/P6/79/2024</t>
  </si>
  <si>
    <t>Membayar Uang Lembur ASN dan Non ASN Verifikasi Aproval Siswa Baru Non Dapodik Di Aplikasi E-TIKA tanggal 1 s.d 16, 24 s.d 25 Agustus 2024 (DAU)</t>
  </si>
  <si>
    <t>33.29/04.0/000474/LS/1.01.2.19.0.00.03.0000/P6/79/2024</t>
  </si>
  <si>
    <t>Membayar Pengadaan Makan dan Minum Bimtek Sistem Informasi Manajemen Pendidikan (SIMDIK) Jenjang SD, SMP dan PAUD PNF Sesuai Surat Pesanan Nomor : 050/00957/SP-SEK/VIII/2024 tanggal 27 Agustus 2024 (DAU</t>
  </si>
  <si>
    <t>33.29/04.0/000422/LS/1.01.2.19.0.00.03.0000/P6/79/2024</t>
  </si>
  <si>
    <t>Membayar Gaji dan Tunjangan Lainnya bagi PNS di Dinas Pendidikan, Pemuda dan Olahraga Kab. Brebes Sebanyak 3.734 Pegawai, 2.798 Istri/Suami, 3.657 Anak (10.189) bagian Bulan September 2024 (DAU)</t>
  </si>
  <si>
    <t>33.29/04.0/000423/LS/1.01.2.19.0.00.03.0000/P6/79/2024</t>
  </si>
  <si>
    <t>Membayar Gaji Terusan dan Tunjangan Lainnya bagi PNS untuk 12 Pegawai, 10 Istri/Suami. 11 Anak (33 Jiwa) di Dinas Pendidikan Pemuda dan Olahraga Kab. Brebes bagian Bulan September 2024 (DAU)</t>
  </si>
  <si>
    <t>33.29/04.0/000424/LS/1.01.2.19.0.00.03.0000/P6/79/2024</t>
  </si>
  <si>
    <t>Membayar Gaji dan Tunjangan Lainnya bagi PPPK di Dinas Pendidikan, Pemuda dan Olahraga Kab. Brebes Sebanyak 4.427 Pegawai, 3.273 Istri/Suami, 4.910 Anak (12.610) bagian Bulan September 2024 (DAU)</t>
  </si>
  <si>
    <t>33.29/04.0/000425/LS/1.01.2.19.0.00.03.0000/P6/79/2024</t>
  </si>
  <si>
    <t>Membayar Gaji dan Tunjangan Lainnya bagi PPPK di Dinas Pendidikan, Pemuda dan Olahraga Kab. Brebes Sebanyak 164 Pegawai, 126 Istri/Suami, 202 Anak (492) bagian Bulan September 2024 (DAU)</t>
  </si>
  <si>
    <t>33.29/04.0/000471/LS/1.01.2.19.0.00.03.0000/P6/79/2024</t>
  </si>
  <si>
    <r>
      <rPr>
        <sz val="8"/>
        <rFont val="Tahoma"/>
        <family val="2"/>
      </rPr>
      <t>Membayar Tambahan Penghasilan Pegawai (TPP) PNSD untuk 522 Pegawai Bulan Agustus 2024 Kantor Dindikpora Kabupaten Brebes</t>
    </r>
    <r>
      <rPr>
        <sz val="8"/>
        <color rgb="FF0070C0"/>
        <rFont val="Tahoma"/>
        <family val="2"/>
      </rPr>
      <t xml:space="preserve"> (PAD)</t>
    </r>
  </si>
  <si>
    <t>33.29/04.0/000459/LS/1.01.2.19.0.00.03.0000/P6/79/2024</t>
  </si>
  <si>
    <t>Membayar belanja makan minum Kegiatan Rekonsiliasi Pengelolaan Aset UPB SMP Negeri, TK Negeri dan SKB sesuai surat pesanan : 050/00780/2024 Tanggal 26 Juli 2024 (DAU)</t>
  </si>
  <si>
    <t>33.29/04.0/000434/LS/1.01.2.19.0.00.03.0000/P6/79/2024</t>
  </si>
  <si>
    <t>Membayar Lembur Penatausahaan dan Pelaporan Aset Barang Milik Daerah (BMD) Semesteran tanggal 1,2,3,4,5,8,9,10,11 Juli 2024 (DAU)</t>
  </si>
  <si>
    <t>33.29/04.0/000460/LS/1.01.2.19.0.00.03.0000/P6/79/2024</t>
  </si>
  <si>
    <t>Membayar Belanja Makan Minum Biaya Uang Makan Lembur Bagi Pegawai ASN/Non ASN sesuai surat pesanan : 050/00756/2024 Tanggal 27 juni 2024 (DAU)</t>
  </si>
  <si>
    <t>33.29/04.0/000477/LS/1.01.2.19.0.00.03.0000/P6/79/2024</t>
  </si>
  <si>
    <t>Membayar Belanja Telepon, Air &amp; Listrik pada Keg. Penyediaan Jasa Komunikasi, Sumber Daya Air, dan Listrik Pada Dinas Pendidikan, Pemuda dan Olahraga Kab. Brebes Bagian Bulan September 2024 (DAU)</t>
  </si>
  <si>
    <t>GU 5</t>
  </si>
  <si>
    <t>33.29/04.0/000431/LS/1.01.2.19.0.00.03.0000/P6/79/2024</t>
  </si>
  <si>
    <t>Membayar Belanja Jasa Tenaga Administrasi, &amp; Tenaga Pelayanan Umum pada Dinas Pendidikan, Pemuda &amp; Olahraga Kab. Brebes bagian Bulan Agustus 2024 (DAU)</t>
  </si>
  <si>
    <t> Penyediaan Jasa Pelayanan Umum Kantor</t>
  </si>
  <si>
    <t> Pemeliharaan/Rehabilitasi Gedung Kantor dan Bangunan Lainnya</t>
  </si>
  <si>
    <t>33.29/04.0/000475/LS/1.01.2.19.0.00.03.0000/P6/79/2024</t>
  </si>
  <si>
    <t>Membayar Kegiatan Pemeliharaan Gedung Kantor DINDIKPORA Kab. Brebes sesuai SPK: 050/00950 /SPK-SEK/VIII /2024, Tanggal 06 Agustus 2024 (DAU-Pendidikan)</t>
  </si>
  <si>
    <t>33.29/04.0/000476/LS/1.01.2.19.0.00.03.0000/P6/79/2024</t>
  </si>
  <si>
    <t>Membayar (Retensi 5%) Pek Pemeliharaan Gedung Kantor Dindikpora Kab. Brebes Sesuai BAST l No : 050/00953/2024 Tgl 27/08/2024 Sesuai SPK No : 050/00950/SPK-SEK/Vlll/2024 Tgl 06/08/2024 dan, BG PEM/355/BG/028/2024 Tgl 06/09/2024 (DAU)</t>
  </si>
  <si>
    <t>33.29/04.0/000429/LS/1.01.2.19.0.00.03.0000/P6/79/2024</t>
  </si>
  <si>
    <r>
      <rPr>
        <sz val="8"/>
        <rFont val="Tahoma"/>
        <family val="2"/>
      </rPr>
      <t xml:space="preserve">Membayar Belanja Modal Termin I Pek. REV. DAK FISIK BID. PENDIDIKAN SDN KALIJURANG 02 KEC. TONJONG oleh CV. HIKMAH KARYA Sesuai SPK No: 422.7/1565/SP-Dikdas/2024 tgl. 2 Juli 2024 dan 422.7/1572/Adendum-Dikdas/2024 tgl.9 Juli 2024. </t>
    </r>
    <r>
      <rPr>
        <sz val="8"/>
        <color rgb="FFFF0000"/>
        <rFont val="Tahoma"/>
        <family val="2"/>
      </rPr>
      <t>(DAK Fisik SD)</t>
    </r>
  </si>
  <si>
    <t>33.29/04.0/000437/LS/1.01.2.19.0.00.03.0000/P6/79/2024</t>
  </si>
  <si>
    <r>
      <rPr>
        <sz val="8"/>
        <rFont val="Tahoma"/>
        <family val="2"/>
      </rPr>
      <t xml:space="preserve">Membayar Belanja Modal Termin I Pek. REV. DAK FISIK BID. PENDIDIKAN SDN TARABAN 05 KEC. PAGUYANGAN oleh CV. KARYA MESEM MANDIRI Sesuai SPK No: 422.7/1637/SP-Dikdas/2024 tgl. 25-6-2024 dan 422.7/1644/Adendum-Dikdas/2024 tgl. 9-7-2024. </t>
    </r>
    <r>
      <rPr>
        <sz val="8"/>
        <color rgb="FFFF0000"/>
        <rFont val="Tahoma"/>
        <family val="2"/>
      </rPr>
      <t xml:space="preserve">(DAK Fisik </t>
    </r>
    <r>
      <rPr>
        <sz val="8"/>
        <rFont val="Tahoma"/>
        <family val="2"/>
      </rPr>
      <t>SD)</t>
    </r>
  </si>
  <si>
    <t>33.29/04.0/000453/LS/1.01.2.19.0.00.03.0000/P6/79/2024</t>
  </si>
  <si>
    <r>
      <rPr>
        <sz val="8"/>
        <rFont val="Tahoma"/>
        <family val="2"/>
      </rPr>
      <t xml:space="preserve">Membayar Belanja Modal Termin II Pek. REV. DAK FISIK BID. PENDIDIKAN SDN WANGANDALEM 01 KEC. BREBES oleh CV BHARAN WULED ABADI Sesuai SPK No: 422.7/1525/SP-Dikdas/2024 tgl. 2-7-2024 dan 422.7/1532/Adendum-Dikdas/2024 tgl. 9-7-2024. </t>
    </r>
    <r>
      <rPr>
        <sz val="8"/>
        <color rgb="FFFF0000"/>
        <rFont val="Tahoma"/>
        <family val="2"/>
      </rPr>
      <t>(DAK Fisik SD)</t>
    </r>
  </si>
  <si>
    <t>33.29/04.0/000462/LS/1.01.2.19.0.00.03.0000/P6/79/2024</t>
  </si>
  <si>
    <r>
      <rPr>
        <sz val="8"/>
        <rFont val="Tahoma"/>
        <family val="2"/>
      </rPr>
      <t>Membayar Belanja Modal Termin I Pek. REV. DAK FISIK BID.PENDIDIKAN SDN SIASEM 02 KEC. WANASARI o7leh CV. MULTI JASA KREASINDO Sesuai SPK No: 422.7/1669/SP-Dikdas/2024 tgl.2 Juli 2024 dan 422.7/1676/Adendum-Dikdas/2024 tgl.9 Juli 2024.</t>
    </r>
    <r>
      <rPr>
        <sz val="8"/>
        <color rgb="FFFF0000"/>
        <rFont val="Tahoma"/>
        <family val="2"/>
      </rPr>
      <t xml:space="preserve"> (DAK Fisik SD)</t>
    </r>
  </si>
  <si>
    <t>33.29/04.0/000468/LS/1.01.2.19.0.00.03.0000/P6/79/2024</t>
  </si>
  <si>
    <r>
      <rPr>
        <sz val="8"/>
        <rFont val="Tahoma"/>
        <family val="2"/>
      </rPr>
      <t xml:space="preserve">Membayar Belanja Modal Termin II Pek. REV. DAK FISIK BID. PENDIDIKAN SDN LINGGAPURA 03 KEC. TONJONG oleh CV MAHARDIKA KARYA Sesuai SPK No: 422.7/1549/SP-Dikdas/2024 tgl.26 Juni 2024 dan 422.7/1556/Adendum-Dikdas/2024 tgl.9 Juli 2024 . </t>
    </r>
    <r>
      <rPr>
        <sz val="8"/>
        <color rgb="FFFF0000"/>
        <rFont val="Tahoma"/>
        <family val="2"/>
      </rPr>
      <t>(DAK Fisik SD)</t>
    </r>
  </si>
  <si>
    <t>Pembangunan Perpustakan Sekolah (SD)</t>
  </si>
  <si>
    <t>33.29/04.0/000436/LS/1.01.2.19.0.00.03.0000/P6/79/2024</t>
  </si>
  <si>
    <r>
      <rPr>
        <sz val="8"/>
        <rFont val="Tahoma"/>
        <family val="2"/>
      </rPr>
      <t>Membayar Belanja Modal Termin I Pek. REV. DAK FISIK BID. PENDIDIKAN SDN TARABAN 05 KEC. PAGUYANGAN oleh CV. KARYA MESEM MANDIRI Sesuai SPK No: 422.7/1637/SP-Dikdas/2024 tgl. 25-6-2024 dan 422.7/1644/Adendum-Dikdas/2024 tgl. 9-7-2024.</t>
    </r>
    <r>
      <rPr>
        <sz val="8"/>
        <color rgb="FFFF0000"/>
        <rFont val="Tahoma"/>
        <family val="2"/>
      </rPr>
      <t xml:space="preserve"> (DAK Fisik SD)</t>
    </r>
  </si>
  <si>
    <t>33.29/04.0/000454/LS/1.01.2.19.0.00.03.0000/P6/79/2024</t>
  </si>
  <si>
    <t>33.29/04.0/000469/LS/1.01.2.19.0.00.03.0000/P6/79/2024</t>
  </si>
  <si>
    <t>33.29/04.0/000430/LS/1.01.2.19.0.00.03.0000/P6/79/2024</t>
  </si>
  <si>
    <t>33.29/04.0/000435/LS/1.01.2.19.0.00.03.0000/P6/79/2024</t>
  </si>
  <si>
    <r>
      <rPr>
        <sz val="8"/>
        <rFont val="Tahoma"/>
        <family val="2"/>
      </rPr>
      <t xml:space="preserve">Membayar Belanja Modal Termin I Pek. REV. DAK FISIK BID. PENDIDIKAN SDN TARABAN 05 KEC. PAGUYANGAN oleh CV. KARYA MESEM MANDIRI Sesuai SPK No: 422.7/1637/SP-Dikdas/2024 tgl. 25-6-2024 dan 422.7/1644/Adendum-Dikdas/2024 tgl. 9-7-2024. </t>
    </r>
    <r>
      <rPr>
        <sz val="8"/>
        <color rgb="FFFF0000"/>
        <rFont val="Tahoma"/>
        <family val="2"/>
      </rPr>
      <t>(DAK Fisik SD)</t>
    </r>
  </si>
  <si>
    <t>33.29/04.0/000449/LS/1.01.2.19.0.00.03.0000/P6/79/2024</t>
  </si>
  <si>
    <t>33.29/04.0/000464/LS/1.01.2.19.0.00.03.0000/P6/79/2024</t>
  </si>
  <si>
    <r>
      <rPr>
        <sz val="8"/>
        <rFont val="Tahoma"/>
        <family val="2"/>
      </rPr>
      <t xml:space="preserve">Membayar Belanja Modal Termin I Pek. REV. DAK FISIK BID.PENDIDIKAN SDN SIASEM 02 KEC. WANASARI o7leh CV. MULTI JASA KREASINDO Sesuai SPK No: 422.7/1669/SP-Dikdas/2024 tgl.2 Juli 2024 dan 422.7/1676/Adendum-Dikdas/2024 tgl.9 Juli 2024. </t>
    </r>
    <r>
      <rPr>
        <sz val="8"/>
        <color rgb="FFFF0000"/>
        <rFont val="Tahoma"/>
        <family val="2"/>
      </rPr>
      <t>(DAK Fisik SD)</t>
    </r>
  </si>
  <si>
    <t>33.29/04.0/000470/LS/1.01.2.19.0.00.03.0000/P6/79/2024</t>
  </si>
  <si>
    <t>33.29/04.0/000463/LS/1.01.2.19.0.00.03.0000/P6/79/2024</t>
  </si>
  <si>
    <t>33.29/04.0/000426/LS/1.01.2.19.0.00.03.0000/P6/79/2024</t>
  </si>
  <si>
    <t>33.29/04.0/000439/LS/1.01.2.19.0.00.03.0000/P6/79/2024</t>
  </si>
  <si>
    <t>33.29/04.0/000450/LS/1.01.2.19.0.00.03.0000/P6/79/2024</t>
  </si>
  <si>
    <t>33.29/04.0/000461/LS/1.01.2.19.0.00.03.0000/P6/79/2024</t>
  </si>
  <si>
    <r>
      <rPr>
        <sz val="8"/>
        <rFont val="Tahoma"/>
        <family val="2"/>
      </rPr>
      <t xml:space="preserve">Membayar Belanja Modal Termin I Pek. REV. DAK FISIK BID.PENDIDIKAN SDN SIASEM 02 KEC. WANASARI oleh CV. MULTI JASA KREASINDO Sesuai SPK No: 422.7/1669/SP-Dikdas/2024 tgl.2 Juli 2024 dan 422.7/1676/Adendum-Dikdas/2024 tgl.9 Juli 2024. </t>
    </r>
    <r>
      <rPr>
        <sz val="8"/>
        <color rgb="FFFF0000"/>
        <rFont val="Tahoma"/>
        <family val="2"/>
      </rPr>
      <t>(DAK Fisik SD)</t>
    </r>
  </si>
  <si>
    <t>33.29/04.0/000465/LS/1.01.2.19.0.00.03.0000/P6/79/2024</t>
  </si>
  <si>
    <t>33.29/04.0/000428/LS/1.01.2.19.0.00.03.0000/P6/79/2024</t>
  </si>
  <si>
    <t>33.29/04.0/000438/LS/1.01.2.19.0.00.03.0000/P6/79/2024</t>
  </si>
  <si>
    <t>33.29/04.0/000452/LS/1.01.2.19.0.00.03.0000/P6/79/2024</t>
  </si>
  <si>
    <t>33.29/04.0/000467/LS/1.01.2.19.0.00.03.0000/P6/79/2024</t>
  </si>
  <si>
    <t>33.29/04.0/000427/LS/1.01.2.19.0.00.03.0000/P6/79/2024</t>
  </si>
  <si>
    <t> Rehabilitasi Sedang/Berat Perpustakaan Sekolah (SD)</t>
  </si>
  <si>
    <t>33.29/04.0/000451/LS/1.01.2.19.0.00.03.0000/P6/79/2024</t>
  </si>
  <si>
    <t>33.29/04.0/000466/LS/1.01.2.19.0.00.03.0000/P6/79/2024</t>
  </si>
  <si>
    <t>33.29/04.0/000433/LS/1.01.2.19.0.00.03.0000/P6/79/2024</t>
  </si>
  <si>
    <t>Membayar belanja makan minum Kegiatan Sosialisasi Kurikulum Merdeka 2024 sesuai surat pesanan 050/ 00855 /2024 tanggal 5 Juli 2024 (DAU Pendidikan)</t>
  </si>
  <si>
    <t>33.29/04.0/000440/LS/1.01.2.19.0.00.03.0000/P6/79/2024</t>
  </si>
  <si>
    <t>Membayar belanja makan minum Kegiatan Workshop Sekolah Ramah Anak SD sesuai surat pesanan No 050/ 00863 /2024 tanggal 8 Juli 2024 (DAU Pendidikan)</t>
  </si>
  <si>
    <t>33.29/04.0/000441/LS/1.01.2.19.0.00.03.0000/P6/79/2024</t>
  </si>
  <si>
    <t>Membayar belanja makan minum Kegiatan Pelatihan Guru Inklusi sesuai surat pesanan No 050/00884/2024 Tanggal 16 Agustus 2024 (DAU Pendidikan)</t>
  </si>
  <si>
    <t>33.29/04.0/000442/LS/1.01.2.19.0.00.03.0000/P6/79/2024</t>
  </si>
  <si>
    <t>Membayar belanja makan minum Kegiatan Sosialisasi GKB Jenjang SD sesuai surat pesanan No 050/00878/2024 Tanggal 19 Agustus 2024 (DAU Pendidikan)</t>
  </si>
  <si>
    <t>33.29/04.0/000458/LS/1.01.2.19.0.00.03.0000/P6/79/2024</t>
  </si>
  <si>
    <r>
      <rPr>
        <sz val="8"/>
        <rFont val="Tahoma"/>
        <family val="2"/>
      </rPr>
      <t xml:space="preserve">Membayar Belanja Modal Termin I Pek. REV. DAK FISIK BID. PENDIDIKAN SMPN 4 TANJUNG oleh CV. BIRAWA KONTRUKSI INDONESIA Sesuai SPK No: 422.7/1797/SP-Dikdas/2024 tgl. 2 Juli 2024 dan 422.7/1804/Adendum-Dikdas/2024 tgl.9 Juli 2024. </t>
    </r>
    <r>
      <rPr>
        <sz val="8"/>
        <color rgb="FFFF0000"/>
        <rFont val="Tahoma"/>
        <family val="2"/>
      </rPr>
      <t>(DAK Fisik SMP)</t>
    </r>
  </si>
  <si>
    <t>33.29/04.0/000484/LS/1.01.2.19.0.00.03.0000/P6/79/2024</t>
  </si>
  <si>
    <t>Membayar Hibah Barang Termin I Pek. REV. DAK FISIK BID. PENDIDIKAN SMP MUHAMMADIYAH KLUWUT oleh CV. AZAS FILA Sesuai SPK No: 422.7/1765/SP-Dikdas/2024 tgl.3 Juli 2024 dan 422.7/1772/Adendum-Dikdas/2024 tgl.9 Juli 2024. (DAK Fisik SMP)</t>
  </si>
  <si>
    <t>33.29/04.0/000455/LS/1.01.2.19.0.00.03.0000/P6/79/2024</t>
  </si>
  <si>
    <t>33.29/04.0/000480/LS/1.01.2.19.0.00.03.0000/P6/79/2024</t>
  </si>
  <si>
    <t>33.29/04.0/000482/LS/1.01.2.19.0.00.03.0000/P6/79/2024</t>
  </si>
  <si>
    <t>33.29/04.0/000481/LS/1.01.2.19.0.00.03.0000/P6/79/2024</t>
  </si>
  <si>
    <t> Rehabilitasi Sedang/Berat Ruang Kepala Sekolah (SMP)</t>
  </si>
  <si>
    <t>33.29/04.0/000456/LS/1.01.2.19.0.00.03.0000/P6/79/2024</t>
  </si>
  <si>
    <r>
      <rPr>
        <sz val="8"/>
        <rFont val="Tahoma"/>
        <family val="2"/>
      </rPr>
      <t>Membayar Belanja Modal Termin I Pek. REV. DAK FISIK BID. PENDIDIKAN SMPN 4 TANJUNG oleh CV. BIRAWA KONTRUKSI INDONESIA Sesuai SPK No: 422.7/1797/SP-Dikdas/2024 tgl. 2 Juli 2024 dan 422.7/1804/Adendum-Dikdas/2024 tgl.9 Juli 2024.</t>
    </r>
    <r>
      <rPr>
        <sz val="8"/>
        <color rgb="FFFF0000"/>
        <rFont val="Tahoma"/>
        <family val="2"/>
      </rPr>
      <t xml:space="preserve"> (DAK Fisik SMP)</t>
    </r>
  </si>
  <si>
    <t> Rehabilitasi Sedang/Berat Perpustakaan Sekolah (SMP)</t>
  </si>
  <si>
    <t>33.29/04.0/000457/LS/1.01.2.19.0.00.03.0000/P6/79/2024</t>
  </si>
  <si>
    <t>33.29/04.0/000485/LS/1.01.2.19.0.00.03.0000/P6/79/2024</t>
  </si>
  <si>
    <t>33.29/04.0/000483/LS/1.01.2.19.0.00.03.0000/P6/79/2024</t>
  </si>
  <si>
    <t>33.29/04.0/000443/LS/1.01.2.19.0.00.03.0000/P6/79/2024</t>
  </si>
  <si>
    <t>Membayar belanja makan minum Kegiatan Sosialisasi GKB Jenjang SMP sesuai surat pesanan No 050/ 00871 /2024 Tanggal 9 Juli 2024 (DAU Pendidikan)</t>
  </si>
  <si>
    <t>33.29/04.0/000488/LS/1.01.2.19.0.00.03.0000/P6/79/2024</t>
  </si>
  <si>
    <t>Membayar Belanja Makan dan Minum Kegiatan Jamuan Tamu Makan dan Minum Kegiatan MAPSI Jenjang SMP sesuai dengan surat pesanan nomor : 027/ 00982/ 2024 tanggal 5 September 2024 (DAU-Pendidikan)</t>
  </si>
  <si>
    <t> Pembinaan Minat, Bakat dan Kreativitas Siswa (SMP)</t>
  </si>
  <si>
    <t>33.29/04.0/000479/LS/1.01.2.19.0.00.03.0000/P6/79/2024</t>
  </si>
  <si>
    <t>Membayar Honorarium Narasumber Bimbingan Teknologi Peningkatan Kompetensi Pendidik PAUD Kegiatan tanggal 10 dan 11 September 2024 (DAU-Pendidikan)</t>
  </si>
  <si>
    <t>33.29/04.0/000444/LS/1.01.2.19.0.00.03.0000/P6/79/2024</t>
  </si>
  <si>
    <t>Membayar Belanja Hibah Uang kepada Lembaga yang bersifat Nirlaba, Sukarela dan Sosial yang Dibentuk Berdasarkan Peraturan Perundang-Undangan Kegiatan Penguatan Kelembagaan Pusat Kegiatan Belajar Masyarakat (PKBM) pada 3 Satuan Pendidikan (DAU Pendidikan)</t>
  </si>
  <si>
    <t>33.29/04.0/000447/LS/1.01.2.19.0.00.03.0000/P6/79/2024</t>
  </si>
  <si>
    <t>Membayar Belanja Hibah Uang kepada Lembaga yang bersifat Nirlaba, Sukarela dan Sosial yang Dibentuk Berdasarkan Peraturan Perundang-Undangan Kegiatan Penguatan Kelembagaan Kelompok Belajar Usaha (KBU) pada 5 Satuan Pendidikan (DAU Pendidikan)</t>
  </si>
  <si>
    <t>33.29/04.0/000432/LS/1.01.2.19.0.00.03.0000/P6/79/2024</t>
  </si>
  <si>
    <t>Membayar Honorarium Tenaga Kontrak bulan Agustus 2024 serta Premi Asuransi Kesehatan dan Premi Asuransi Ketenagakerjaan bulan September 2024 untuk 1 Tenaga Kontrak pada Dinas Pendidikan Pemuda dan Olahraga Kab. Brebes (DAU-Pendidikan)</t>
  </si>
  <si>
    <t>33.29/04.0/000473/LS/1.01.2.19.0.00.03.0000/P6/79/2024</t>
  </si>
  <si>
    <t>Membayar Pengadaan Belanja Makanan dan Minuman Jamuan Tamu Fasilitasi Kegiatan Kewirausahaan Muda Mandiri Kabupaten Tahun 2024 Sesuai ID Paket Nomor : MC6-P2409-10324552 tgl 6 September 2024. (DAU-Pendidikan)</t>
  </si>
  <si>
    <t> Koordinasi, Sinkronisasi dan Penyelenggaraan Peningkatan Kapasitas Daya Saing Wira Usaha Pemula</t>
  </si>
  <si>
    <t>33.29/04.0/000490/LS/1.01.2.19.0.00.03.0000/P6/79/2024</t>
  </si>
  <si>
    <t>Membayar Pengadaan Belanja Pakaian Olahraga Pendidikan Bela Negara Bagi Pemuda dan Jambore Pemuda Tingkat Kabupaten Brebes Tahun Anggaran 2024 Sesuai dengan Surat Pesanan ID Nomor : ZS1-P2409-10410112 tanggal 19 September 2024. (DAU - Pendidikan)</t>
  </si>
  <si>
    <t>33.29/04.0/000472/LS/1.01.2.19.0.00.03.0000/P6/79/2024</t>
  </si>
  <si>
    <t>Membayar Pengadaan Belanja Alat/Bahan untuk Kegiatan Kantor-Alat Listrik Pembelian alat Listrik dan Penerangan GOR dan STADION / Belanja Alat Listrik dan Elektronik Sesuai ID Nomor : EHG-P2409-10324528 tgl 6 September 2024. (DAU - Pendidikan)</t>
  </si>
  <si>
    <t>33.29/04.0/000478/LS/1.01.2.19.0.00.03.0000/P6/79/2024</t>
  </si>
  <si>
    <t>Membayar Pengadaan Bel. Alat/Bahan untuk Keg. Kantor-Perabot Kantor Pembelian Peralatan Rumah Tangga GOR dan Stadion dan Peralatan Kebersihan Kolam Renang Tirta Kencana T.A 2024 Surat Pesanan ID No : EHG-P2409-10324542 tgl 6/9/2024 (DAU-Pendidikan)</t>
  </si>
  <si>
    <t>33.29/04.0/000486/LS/1.01.2.19.0.00.03.0000/P6/79/2024</t>
  </si>
  <si>
    <t>Membayar Hibah Uang KONI Kabupaten Brebes Tahap III ( DAU-Pendidikan )</t>
  </si>
  <si>
    <t>33.29/04.0/000487/LS/1.01.2.19.0.00.03.0000/P6/79/2024</t>
  </si>
  <si>
    <t>Membayar Pekerjaan Pengadaan belanja Air Kolam Renang Tirta Kencana Kabupaten Brebes Tahun Anggaran 2024 sesuai dengan Surat Pesanan Nomor : 028/01069/2024 tanggal 13 September 2024 (DAU-Pendidikan)</t>
  </si>
  <si>
    <t>33.29/04.0/000489/LS/1.01.2.19.0.00.03.0000/P6/79/2024</t>
  </si>
  <si>
    <t>Membayar Pengadaan Belanja Pakaian Olahraga POPDA Tingkat Kabupaten Brebes Tahun Anggaran 2024 Sesuai dengan Surat Pesanan ID Nomor : ZS1-P2409-10410320 tanggal 19 September 2024. (DAU - Pendidikan)</t>
  </si>
  <si>
    <t>33.29/04.0/000448/LS/1.01.2.19.0.00.03.0000/P6/79/2024</t>
  </si>
  <si>
    <t>Membayar Ganti Uang Persediaan (GU)-5 Belanja Barang dan Jasa Kegiatan pada Dinas Pendidikan Pemuda dan Olahraga Kabupaten Brebes</t>
  </si>
  <si>
    <t>Penyediaan Biaya Personil Peserta Didik Sekolah Dasar (SD)</t>
  </si>
  <si>
    <t>Pembangunan Perpustakaann Sekolah (SD)</t>
  </si>
  <si>
    <t>Rehabilitasi Sedang/Berat Perpustakaan Sekolah (SMP)</t>
  </si>
  <si>
    <t>SUB KEGIATAN OKTOBER 2024</t>
  </si>
  <si>
    <t>Rehabilitasi Sedang/Berat Ruang Kelas (SD)</t>
  </si>
  <si>
    <t>TOTAL</t>
  </si>
  <si>
    <t>SUB KEGIATAN NOVEMBER 2024</t>
  </si>
  <si>
    <t>SUB KEGIATAN DESEMBER 2024</t>
  </si>
  <si>
    <t>LAPORAN REALISASI ANGGARAN DINDIKPORA KAB.BREBES 2024</t>
  </si>
  <si>
    <t>JANUARI s/d Desember 2024</t>
  </si>
  <si>
    <t>Pagu APBD</t>
  </si>
  <si>
    <t>Realisasi</t>
  </si>
  <si>
    <t>Sisa Anggaran</t>
  </si>
  <si>
    <t>Pencapaian dibawah rata-rata :</t>
  </si>
  <si>
    <t>* Input data pada aplikasi Emonev sampai dengan 31 Oktober 2022 saja.</t>
  </si>
  <si>
    <t>* Masih ada kegiatan sudah dilaksanakan, namun SPI dalam Proses.</t>
  </si>
  <si>
    <t>* Beberapa kegiatan masih dalam proses (GU, LS dan Kontrak)</t>
  </si>
  <si>
    <t>* ( Sertifikasi tahap III dan IV belum masuk, pengelolaan dana BOP PAUD dan Kesetaraan belum terinput )</t>
  </si>
  <si>
    <t>Kendalanya adalah Mekanisme SPJ melalui Aplikasi SIPD membutuhkan waktu yang lebih lama dan perlu kehati-hatian.</t>
  </si>
  <si>
    <t>PROGRAM, KEGIATAN DAN SUB KEGIATAN</t>
  </si>
  <si>
    <t>Realisasi Juli 2024</t>
  </si>
  <si>
    <t>I</t>
  </si>
  <si>
    <t>PROGRAM PENUNJANG URUSAN PEMERINTAHAN DAERAH KABUPATEN/KOTA</t>
  </si>
  <si>
    <t>A</t>
  </si>
  <si>
    <t>B</t>
  </si>
  <si>
    <t>C</t>
  </si>
  <si>
    <t>D</t>
  </si>
  <si>
    <t>E</t>
  </si>
  <si>
    <t>F</t>
  </si>
  <si>
    <t>G</t>
  </si>
  <si>
    <t>II</t>
  </si>
  <si>
    <t>PROGRAM PENGELOLAAN PENDIDIKAN</t>
  </si>
  <si>
    <t>III</t>
  </si>
  <si>
    <t>PROGRAM PENDIDIK DAN TENAGA KEPENDIDIKAN</t>
  </si>
  <si>
    <t>IV</t>
  </si>
  <si>
    <t>PROGRAM PENGEMBANGAN KAPASITAS DAYA SAING KEPEMUDAAN</t>
  </si>
  <si>
    <t>TOTAL ANGGARAN</t>
  </si>
  <si>
    <t>Realisasi s.d September 2024</t>
  </si>
  <si>
    <t>33.29/04.0/000494/LS/1.01.2.19.0.00.03.0000/P6/79/2024</t>
  </si>
  <si>
    <t>33.29/04.0/000495/LS/1.01.2.19.0.00.03.0000/P6/79/2024</t>
  </si>
  <si>
    <t>33.29/04.0/000496/LS/1.01.2.19.0.00.03.0000/P6/79/2024</t>
  </si>
  <si>
    <t>33.29/04.0/000497/LS/1.01.2.19.0.00.03.0000/P6/79/2024</t>
  </si>
  <si>
    <t>Membayar belanja makan minum Kegiatan Workshop Sekolah Ramah Anak SMP sesuai surat pesanan No 050/ 00930 /2024 tanggal 23 Agustus 2024 (DAU-Pendidikan)</t>
  </si>
  <si>
    <t>Membayar belanja makan minum Kegiatan Rapat Koordiasi Asesmen Nasional sesuai surat pesanan No 050/ 00908 /2024 tanggal 15 Agustus 2024 (DAU-Pendidikan)</t>
  </si>
  <si>
    <t>Membayar belanja makan minum Kegiatan Sosialisasi Penyusunan RPP Jenjang SMP sesuai surat pesanan No 050/ 00920 /2024 tanggal 26 Agustus 2024 (DAU-Pendidikan)</t>
  </si>
  <si>
    <t>Membayar Ganti Uang Persediaan (GU)-6 Belanja Barang dan Jasa Kegiatan pada Dinas Pendidikan Pemuda dan Olahraga Kabupaten Brebes</t>
  </si>
  <si>
    <t>1 Oktober 2024</t>
  </si>
  <si>
    <t>33.29/04.0/000491/LS/1.01.2.19.0.00.03.0000/P6/79/2024</t>
  </si>
  <si>
    <t>33.29/04.0/000492/LS/1.01.2.19.0.00.03.0000/P6/79/2024</t>
  </si>
  <si>
    <t>33.29/04.0/000493/LS/1.01.2.19.0.00.03.0000/P6/79/2024</t>
  </si>
  <si>
    <t>33.29/04.0/000498/LS/1.01.2.19.0.00.03.0000/P6/79/2024</t>
  </si>
  <si>
    <t>33.29/04.0/000499/LS/1.01.2.19.0.00.03.0000/P6/79/2024</t>
  </si>
  <si>
    <t>33.29/04.0/000500/LS/1.01.2.19.0.00.03.0000/P6/79/2024</t>
  </si>
  <si>
    <t>33.29/04.0/000501/LS/1.01.2.19.0.00.03.0000/P6/79/2024</t>
  </si>
  <si>
    <t>33.29/04.0/000502/LS/1.01.2.19.0.00.03.0000/P6/79/2024</t>
  </si>
  <si>
    <t>Membayar Gaji dan Tunjangan Lainnya bagi PNS di Dinas Pendidikan, Pemuda dan Olahraga Kab. Brebes Sebanyak 3.713 Pegawai, 2.785 Istri/Suami, 3.614 Anak (10.112) bagian Bulan Oktober 2024 (DAU)</t>
  </si>
  <si>
    <t>Membayar Gaji dan Tunjangan Lainnya bagi PPPK di Dinas Pendidikan, Pemuda dan Olahraga Kab. Brebes Sebanyak 4.589 Pegawai, 3.398 Istri/Suami, 5.131 Anak (13.118) bagian Bulan Oktober 2024 (DAU)</t>
  </si>
  <si>
    <t>Membayar Gaji Terusan dan Tunjangan Lainnya bagi PNS untuk 11 Pegawai, 8 Istri/Suami. 7 Anak (26 Jiwa) di Dinas Pendidikan Pemuda dan Olahraga Kab. Brebes bagian Bulan Oktober 2024 (DAU)</t>
  </si>
  <si>
    <t>Membayar belanja makan minum Kegiatan Sosialisasi Penilaian Kurikulum Jenjang SMP sesuai surat pesanan No 050/ 00914 /2024 tanggal 23 Agustus 2024 (DAU-Pendidikan)</t>
  </si>
  <si>
    <t>Membayar Belanja Jasa Juri Perlombaan/Pertandingan Dewan hakim/juri kegiatan Mata Pelajaran Pendidikan Agama dan Seni Islami (MAPSI) jenjang SMP tingkat Kabupaten Brebes Tgl 18 September 2024 (DAU-Pendidikan)</t>
  </si>
  <si>
    <t>Membayar belanja makan minum Kegiatan Sosialisasi Penguatan Kurikulum Merdeka sesuai surat pesanan No 050/ 00930 /2024 tanggal 19 Agustus 2024 (DAU-Pendidikan)</t>
  </si>
  <si>
    <t>Membayar Uang Lembur Verifikasi Berkas Entry Data dan Pengelolaan Kesra GTT/PTT Jenjang SD Semester II kegiatan dari 22, 23, 24, 25 dan 26 Juli 2024, diluar jam kerja pada hari kerja ( DAU - Pendidikan )</t>
  </si>
  <si>
    <t>Membayar Uang Lembur Verifikasi Berkas Entry Data dan Pengelolaan Kesra GTT/PTT Jenjang SMP Semester II kegiatan dari 15, 16, 17, 18 dan 19 Juli 2024, diluar jam kerja pada hari kerja ( DAU - Pendidikan )</t>
  </si>
  <si>
    <t>Penyediaan Pendidik dan Tenaga Kependidikan bagi Satuan Pendidikan Sekolah Menengah Pertama (SMP)</t>
  </si>
  <si>
    <t>*</t>
  </si>
  <si>
    <t>Penyelenggaraan Proses Belajar  bagi Peserta Didik (SMP)</t>
  </si>
  <si>
    <t>GU 6</t>
  </si>
  <si>
    <t>2 Oktober 2024</t>
  </si>
  <si>
    <t>3 Oktober 2024</t>
  </si>
  <si>
    <t>33.29/04.0/000503/LS/1.01.2.19.0.00.03.0000/P6/79/2024</t>
  </si>
  <si>
    <t>33.29/04.0/000504/LS/1.01.2.19.0.00.03.0000/P6/79/2024</t>
  </si>
  <si>
    <t>33.29/04.0/000506/LS/1.01.2.19.0.00.03.0000/P6/79/2024</t>
  </si>
  <si>
    <t>33.29/04.0/000507/LS/1.01.2.19.0.00.03.0000/P6/79/2024</t>
  </si>
  <si>
    <t>33.29/04.0/000508/LS/1.01.2.19.0.00.03.0000/P6/79/2024</t>
  </si>
  <si>
    <t>33.29/04.0/000509/LS/1.01.2.19.0.00.03.0000/P6/79/2024</t>
  </si>
  <si>
    <t>33.29/04.0/000510/LS/1.01.2.19.0.00.03.0000/P6/79/2024</t>
  </si>
  <si>
    <t>33.29/04.0/000511/LS/1.01.2.19.0.00.03.0000/P6/79/2024</t>
  </si>
  <si>
    <t>33.29/04.0/000512/LS/1.01.2.19.0.00.03.0000/P6/79/2024</t>
  </si>
  <si>
    <t>33.29/04.0/000513/LS/1.01.2.19.0.00.03.0000/P6/79/2024</t>
  </si>
  <si>
    <t>33.29/04.0/000514/LS/1.01.2.19.0.00.03.0000/P6/79/2024</t>
  </si>
  <si>
    <t>33.29/04.0/000515/LS/1.01.2.19.0.00.03.0000/P6/79/2024</t>
  </si>
  <si>
    <t>33.29/04.0/000516/LS/1.01.2.19.0.00.03.0000/P6/79/2024</t>
  </si>
  <si>
    <t>33.29/04.0/000517/LS/1.01.2.19.0.00.03.0000/P6/79/2024</t>
  </si>
  <si>
    <t>33.29/04.0/000518/LS/1.01.2.19.0.00.03.0000/P6/79/2024</t>
  </si>
  <si>
    <t>33.29/04.0/000519/LS/1.01.2.19.0.00.03.0000/P6/79/2024</t>
  </si>
  <si>
    <t>33.29/04.0/000520/LS/1.01.2.19.0.00.03.0000/P6/79/2024</t>
  </si>
  <si>
    <t>Membayar Belanja Jasa Tenaga Administrasi, &amp; Tenaga Pelayanan Umum pada Dinas Pendidikan, Pemuda &amp; Olahraga Kab. Brebes bagian Bulan September 2024 (DAU)</t>
  </si>
  <si>
    <t>Membayar Honorarium Tenaga Kontrak bulan September 2024 serta Premi Asuransi Kesehatan dan Premi Asuransi Ketenagakerjaan bulan Oktober 2024 untuk 1 Tenaga Kontrak pada Dinas Pendidikan Pemuda dan Olahraga Kab. Brebes (DAU-Pendidikan)</t>
  </si>
  <si>
    <t>Membayar Pengadaan Alat Tulis Kantor Workshop Pendataan Dapodik Jenjang SD Sesuai Surat Pesanan Nomor : 050/01096/SP-SEK/IX/2024 tanggal 23 September 2024 (DAU)</t>
  </si>
  <si>
    <t>Membayar uang lembur Kegiatan Pendataan Asesmen Nasional Jenjang SMP Tahun 2024 tanggal 1 Agustus s.d 23 September 2024(DAU Pendidikan)</t>
  </si>
  <si>
    <t>Membayar Belanja Modal Pekerjaan Rehabilitasi Kerusakan sedang Jenjang Pendidikan Dasar oleh CV. KEMBAR GROUP Sesuai Surat Nomor : 422.7/1805/SP-Dikdas/2024 tgl. 2 September 2024 (DAU Pendidikan)</t>
  </si>
  <si>
    <t>Membayar Belanja Retensi 5% Pek. Rehab.Kerusakan sedang Jenjang Dikdas oleh CV. KEMBAR GROUP Sesuai SPK No : 422.7/1805/SP-Dikdas/2024 tgl.2-9-2024, BAST No. 422.7/3853/2024 tgl. 17-9-2024 BG PEM/418/BG/028/2024 Tgl 19-9-2024. (DAU PEndidikan)</t>
  </si>
  <si>
    <t>Membayar Belanja Retensi 5% Pek. Rehab.Kerusakan sedang Jenjang Dikdas oleh CV. KEMBAR GROUP Sesuai SPK No : 422.7/1805/SP-Dikdas/2024 tgl. 2-9-2024, BAST No. 422.7/3853/2024 tgl. 17-9-2024 BG PEM/418/BG/028/2024 Tgl 19-9-2024. (DAU Pendidikan)</t>
  </si>
  <si>
    <t>33.29/04.0/000521/LS/1.01.2.19.0.00.03.0000/P6/79/2024</t>
  </si>
  <si>
    <t>33.29/04.0/000522/LS/1.01.2.19.0.00.03.0000/P6/79/2024</t>
  </si>
  <si>
    <t>33.29/04.0/000523/LS/1.01.2.19.0.00.03.0000/P6/79/2024</t>
  </si>
  <si>
    <t>33.29/04.0/000524/LS/1.01.2.19.0.00.03.0000/P6/79/2024</t>
  </si>
  <si>
    <t>33.29/04.0/000525/LS/1.01.2.19.0.00.03.0000/P6/79/2024</t>
  </si>
  <si>
    <t>33.29/04.0/000526/LS/1.01.2.19.0.00.03.0000/P6/79/2024</t>
  </si>
  <si>
    <t>33.29/04.0/000527/LS/1.01.2.19.0.00.03.0000/P6/79/2024</t>
  </si>
  <si>
    <t>33.29/04.0/000528/LS/1.01.2.19.0.00.03.0000/P6/79/2024</t>
  </si>
  <si>
    <t>33.29/04.0/000529/LS/1.01.2.19.0.00.03.0000/P6/79/2024</t>
  </si>
  <si>
    <t>33.29/04.0/000530/LS/1.01.2.19.0.00.03.0000/P6/79/2024</t>
  </si>
  <si>
    <t>4 Oktober 2024</t>
  </si>
  <si>
    <t>Membayar Belanja Modal Termin I Pek. REV. DAK FISIK BID. PENDIDIKAN SMPN 3 TONJONG oleh CV. FALAN JAYA MANDIRI Sesuai SPK No: 422.7/1725/SP-Dikdas/2024 Tanggal 27 Juni 2024 dan 422.7/1732/Adendum-Dikdas/2024 Tanggal 9 Juli 2024. (DAK Fisik SMP)</t>
  </si>
  <si>
    <r>
      <t>Membayar Retensi 5% Pek. REV. DAK FISIK SMP MUHAMMADIYAH BREBES SPK No: 422.7/1693/SP-Dikdas/2024 tgl.9-7-2024 dan 422.7/1700/Adendum-Dikdas/2024 tgl.9-7-2024 BAST No.422.7/2422/2024 tgl.5-9-2024 BG No. PEM/477/BG/028/2024 tgl. 25/9/2024.</t>
    </r>
    <r>
      <rPr>
        <sz val="8"/>
        <color rgb="FFFF0000"/>
        <rFont val="Tahoma"/>
        <family val="2"/>
      </rPr>
      <t xml:space="preserve"> (DAK Fisik SMP)</t>
    </r>
  </si>
  <si>
    <r>
      <t xml:space="preserve">Membayar Retensi 5% Pek. REV. DAK FISIK SMP MUHAMMADIYAH BREBES SPK No: 422.7/1693/SP-Dikdas/2024 tgl.9-7-2024 dan 422.7/1700/Adendum-Dikdas/2024 tgl.9-7-2024 BAST No.422.7/2422/2024 tgl.5-9-2024 BG No. PEM/477/BG/028/2024 tgl. 25/9/2024. </t>
    </r>
    <r>
      <rPr>
        <sz val="8"/>
        <color rgb="FFFF0000"/>
        <rFont val="Tahoma"/>
        <family val="2"/>
      </rPr>
      <t>(DAK Fisik SMP)</t>
    </r>
  </si>
  <si>
    <r>
      <t xml:space="preserve">Membayar Hibah Barang Termin I, II &amp; III Pek.REV. DAK FISIK BID. PENDIDIKAN SMP MUHAMMADIYAH BREBES oleh CV. JALA JAYA Sesuai SPK No: 422.7/1693/SP-Dikdas/2024 tgl 9-7-2024 dan 422.7/1700/Adendum-Dikdas/2024 tgl.9-7-2024. </t>
    </r>
    <r>
      <rPr>
        <sz val="8"/>
        <color rgb="FFFF0000"/>
        <rFont val="Tahoma"/>
        <family val="2"/>
      </rPr>
      <t>(DAK Fisik SMP)</t>
    </r>
  </si>
  <si>
    <t>33.29/04.0/000531/LS/1.01.2.19.0.00.03.0000/P6/79/2024</t>
  </si>
  <si>
    <t>7 Oktober 2024</t>
  </si>
  <si>
    <t>33.29/04.0/000532/LS/1.01.2.19.0.00.03.0000/P6/79/2024</t>
  </si>
  <si>
    <t>33.29/04.0/000533/LS/1.01.2.19.0.00.03.0000/P6/79/2024</t>
  </si>
  <si>
    <t>33.29/04.0/000534/LS/1.01.2.19.0.00.03.0000/P6/79/2024</t>
  </si>
  <si>
    <t>33.29/04.0/000535/LS/1.01.2.19.0.00.03.0000/P6/79/2024</t>
  </si>
  <si>
    <t>33.29/04.0/000536/LS/1.01.2.19.0.00.03.0000/P6/79/2024</t>
  </si>
  <si>
    <t>33.29/04.0/000537/LS/1.01.2.19.0.00.03.0000/P6/79/2024</t>
  </si>
  <si>
    <t>33.29/04.0/000538/LS/1.01.2.19.0.00.03.0000/P6/79/2024</t>
  </si>
  <si>
    <t>33.29/04.0/000539/LS/1.01.2.19.0.00.03.0000/P6/79/2024</t>
  </si>
  <si>
    <t>33.29/04.0/000540/LS/1.01.2.19.0.00.03.0000/P6/79/2024</t>
  </si>
  <si>
    <t>33.29/04.0/000541/LS/1.01.2.19.0.00.03.0000/P6/79/2024</t>
  </si>
  <si>
    <t>33.29/04.0/000542/LS/1.01.2.19.0.00.03.0000/P6/79/2024</t>
  </si>
  <si>
    <t>33.29/04.0/000543/LS/1.01.2.19.0.00.03.0000/P6/79/2024</t>
  </si>
  <si>
    <t>33.29/04.0/000545/LS/1.01.2.19.0.00.03.0000/P6/79/2024</t>
  </si>
  <si>
    <t>33.29/04.0/000547/LS/1.01.2.19.0.00.03.0000/P6/79/2024</t>
  </si>
  <si>
    <t>33.29/04.0/000548/LS/1.01.2.19.0.00.03.0000/P6/79/2024</t>
  </si>
  <si>
    <t>33.29/04.0/000550/LS/1.01.2.19.0.00.03.0000/P6/79/2024</t>
  </si>
  <si>
    <t>33.29/04.0/000551/LS/1.01.2.19.0.00.03.0000/P6/79/2024</t>
  </si>
  <si>
    <t>33.29/04.0/000552/LS/1.01.2.19.0.00.03.0000/P6/79/2024</t>
  </si>
  <si>
    <t>33.29/04.0/000553/LS/1.01.2.19.0.00.03.0000/P6/79/2024</t>
  </si>
  <si>
    <t>33.29/04.0/000554/LS/1.01.2.19.0.00.03.0000/P6/79/2024</t>
  </si>
  <si>
    <t>33.29/04.0/000555/LS/1.01.2.19.0.00.03.0000/P6/79/2024</t>
  </si>
  <si>
    <t>33.29/04.0/000556/LS/1.01.2.19.0.00.03.0000/P6/79/2024</t>
  </si>
  <si>
    <t>33.29/04.0/000557/LS/1.01.2.19.0.00.03.0000/P6/79/2024</t>
  </si>
  <si>
    <t>33.29/04.0/000558/LS/1.01.2.19.0.00.03.0000/P6/79/2024</t>
  </si>
  <si>
    <t>33.29/04.0/000559/LS/1.01.2.19.0.00.03.0000/P6/79/2024</t>
  </si>
  <si>
    <t>33.29/04.0/000560/LS/1.01.2.19.0.00.03.0000/P6/79/2024</t>
  </si>
  <si>
    <t>33.29/04.0/000544/LS/1.01.2.19.0.00.03.0000/P6/79/2024</t>
  </si>
  <si>
    <t>Membayar Belanja Modal Termin I Pek. REV. DAK FISIK BIDANG PENDIDIKAN SDN BUNIWAH 01 KEC. SIRAMPOG oleh CV. OLGAMA Sesuai SPK No: 422.7/1645/SP-Dikdas/2024 tgl. 26 Juni 2024 dan 422.7/1652/Adendum-Dikdas/2024 tgl. 9 Juli 2024. (DAK Fisik SD)</t>
  </si>
  <si>
    <t>33.29/04.0/000569/LS/1.01.2.19.0.00.03.0000/P6/79/2024</t>
  </si>
  <si>
    <t>33.29/04.0/000561/LS/1.01.2.19.0.00.03.0000/P6/79/2024</t>
  </si>
  <si>
    <t>33.29/04.0/000562/LS/1.01.2.19.0.00.03.0000/P6/79/2024</t>
  </si>
  <si>
    <t>33.29/04.0/000563/LS/1.01.2.19.0.00.03.0000/P6/79/2024</t>
  </si>
  <si>
    <t>33.29/04.0/000564/LS/1.01.2.19.0.00.03.0000/P6/79/2024</t>
  </si>
  <si>
    <t>33.29/04.0/000565/LS/1.01.2.19.0.00.03.0000/P6/79/2024</t>
  </si>
  <si>
    <t>33.29/04.0/000566/LS/1.01.2.19.0.00.03.0000/P6/79/2024</t>
  </si>
  <si>
    <t>33.29/04.0/000567/LS/1.01.2.19.0.00.03.0000/P6/79/2024</t>
  </si>
  <si>
    <t>33.29/04.0/000568/LS/1.01.2.19.0.00.03.0000/P6/79/2024</t>
  </si>
  <si>
    <t>33.29/04.0/000570/LS/1.01.2.19.0.00.03.0000/P6/79/2024</t>
  </si>
  <si>
    <t>33.29/04.0/000571/LS/1.01.2.19.0.00.03.0000/P6/79/2024</t>
  </si>
  <si>
    <t>33.29/04.0/000572/LS/1.01.2.19.0.00.03.0000/P6/79/2024</t>
  </si>
  <si>
    <t>33.29/04.0/000573/LS/1.01.2.19.0.00.03.0000/P6/79/2024</t>
  </si>
  <si>
    <t>33.29/04.0/000574/LS/1.01.2.19.0.00.03.0000/P6/79/2024</t>
  </si>
  <si>
    <t>33.29/04.0/000575/LS/1.01.2.19.0.00.03.0000/P6/79/2024</t>
  </si>
  <si>
    <t>33.29/04.0/000576/LS/1.01.2.19.0.00.03.0000/P6/79/2024</t>
  </si>
  <si>
    <t>33.29/04.0/000577/LS/1.01.2.19.0.00.03.0000/P6/79/2024</t>
  </si>
  <si>
    <t>33.29/04.0/000578/LS/1.01.2.19.0.00.03.0000/P6/79/2024</t>
  </si>
  <si>
    <t>33.29/04.0/000579/LS/1.01.2.19.0.00.03.0000/P6/79/2024</t>
  </si>
  <si>
    <t>33.29/04.0/000580/LS/1.01.2.19.0.00.03.0000/P6/79/2024</t>
  </si>
  <si>
    <t>33.29/04.0/000581/LS/1.01.2.19.0.00.03.0000/P6/79/2024</t>
  </si>
  <si>
    <t>33.29/04.0/000582/LS/1.01.2.19.0.00.03.0000/P6/79/2024</t>
  </si>
  <si>
    <t>33.29/04.0/000583/LS/1.01.2.19.0.00.03.0000/P6/79/2024</t>
  </si>
  <si>
    <t>33.29/04.0/000584/LS/1.01.2.19.0.00.03.0000/P6/79/2024</t>
  </si>
  <si>
    <t>33.29/04.0/000585/LS/1.01.2.19.0.00.03.0000/P6/79/2024</t>
  </si>
  <si>
    <t>33.29/04.0/000586/LS/1.01.2.19.0.00.03.0000/P6/79/2024</t>
  </si>
  <si>
    <t>33.29/04.0/000587/LS/1.01.2.19.0.00.03.0000/P6/79/2024</t>
  </si>
  <si>
    <t>33.29/04.0/000588/LS/1.01.2.19.0.00.03.0000/P6/79/2024</t>
  </si>
  <si>
    <t>33.29/04.0/000589/LS/1.01.2.19.0.00.03.0000/P6/79/2024</t>
  </si>
  <si>
    <t>33.29/04.0/000590/LS/1.01.2.19.0.00.03.0000/P6/79/2024</t>
  </si>
  <si>
    <t>33.29/04.0/000591/LS/1.01.2.19.0.00.03.0000/P6/79/2024</t>
  </si>
  <si>
    <t>33.29/04.0/000592/LS/1.01.2.19.0.00.03.0000/P6/79/2024</t>
  </si>
  <si>
    <t>33.29/04.0/000593/LS/1.01.2.19.0.00.03.0000/P6/79/2024</t>
  </si>
  <si>
    <t>Rehabilitasi Sedang/Berat Laboratorium Sekolah Dasar (SD)</t>
  </si>
  <si>
    <t>Rehabilitasi Sedang/Berat Laboratorium Sekolah (SMP)</t>
  </si>
  <si>
    <t>Rehabilitasi Sedang/Berat  Laboratorium Sekolah (SMP)</t>
  </si>
  <si>
    <t>9 Oktober 2024</t>
  </si>
  <si>
    <t>33.29/04.0/000594/LS/1.01.2.19.0.00.03.0000/P6/79/2024</t>
  </si>
  <si>
    <t>33.29/04.0/000595/LS/1.01.2.19.0.00.03.0000/P6/79/2024</t>
  </si>
  <si>
    <t>33.29/04.0/000596/LS/1.01.2.19.0.00.03.0000/P6/79/2024</t>
  </si>
  <si>
    <t>33.29/04.0/000597/LS/1.01.2.19.0.00.03.0000/P6/79/2024</t>
  </si>
  <si>
    <t>33.29/04.0/000598/LS/1.01.2.19.0.00.03.0000/P6/79/2024</t>
  </si>
  <si>
    <t>33.29/04.0/000599/LS/1.01.2.19.0.00.03.0000/P6/79/2024</t>
  </si>
  <si>
    <t>33.29/04.0/000600/LS/1.01.2.19.0.00.03.0000/P6/79/2024</t>
  </si>
  <si>
    <t>33.29/04.0/000601/LS/1.01.2.19.0.00.03.0000/P6/79/2024</t>
  </si>
  <si>
    <t>33.29/04.0/000602/LS/1.01.2.19.0.00.03.0000/P6/79/2024</t>
  </si>
  <si>
    <t>33.29/04.0/000603/LS/1.01.2.19.0.00.03.0000/P6/79/2024</t>
  </si>
  <si>
    <t>33.29/04.0/000604/LS/1.01.2.19.0.00.03.0000/P6/79/2024</t>
  </si>
  <si>
    <t>33.29/04.0/000605/LS/1.01.2.19.0.00.03.0000/P6/79/2024</t>
  </si>
  <si>
    <t>33.29/04.0/000606/LS/1.01.2.19.0.00.03.0000/P6/79/2024</t>
  </si>
  <si>
    <t>33.29/04.0/000607/LS/1.01.2.19.0.00.03.0000/P6/79/2024</t>
  </si>
  <si>
    <t>33.29/04.0/000608/LS/1.01.2.19.0.00.03.0000/P6/79/2024</t>
  </si>
  <si>
    <t>33.29/04.0/000609/LS/1.01.2.19.0.00.03.0000/P6/79/2024</t>
  </si>
  <si>
    <t>33.29/04.0/000610/LS/1.01.2.19.0.00.03.0000/P6/79/2024</t>
  </si>
  <si>
    <t>33.29/04.0/000611/LS/1.01.2.19.0.00.03.0000/P6/79/2024</t>
  </si>
  <si>
    <t>33.29/04.0/000612/LS/1.01.2.19.0.00.03.0000/P6/79/2024</t>
  </si>
  <si>
    <t>33.29/04.0/000613/LS/1.01.2.19.0.00.03.0000/P6/79/2024</t>
  </si>
  <si>
    <t>33.29/04.0/000614/LS/1.01.2.19.0.00.03.0000/P6/79/2024</t>
  </si>
  <si>
    <t>33.29/04.0/000615/LS/1.01.2.19.0.00.03.0000/P6/79/2024</t>
  </si>
  <si>
    <t>33.29/04.0/000616/LS/1.01.2.19.0.00.03.0000/P6/79/2024</t>
  </si>
  <si>
    <t>33.29/04.0/000617/LS/1.01.2.19.0.00.03.0000/P6/79/2024</t>
  </si>
  <si>
    <t>33.29/04.0/000618/LS/1.01.2.19.0.00.03.0000/P6/79/2024</t>
  </si>
  <si>
    <t>33.29/04.0/000619/LS/1.01.2.19.0.00.03.0000/P6/79/2024</t>
  </si>
  <si>
    <t>33.29/04.0/000620/LS/1.01.2.19.0.00.03.0000/P6/79/2024</t>
  </si>
  <si>
    <t>33.29/04.0/000621/LS/1.01.2.19.0.00.03.0000/P6/79/2024</t>
  </si>
  <si>
    <t>33.29/04.0/000622/LS/1.01.2.19.0.00.03.0000/P6/79/2024</t>
  </si>
  <si>
    <t>33.29/04.0/000623/LS/1.01.2.19.0.00.03.0000/P6/79/2024</t>
  </si>
  <si>
    <t>33.29/04.0/000624/LS/1.01.2.19.0.00.03.0000/P6/79/2024</t>
  </si>
  <si>
    <t>33.29/04.0/000625/LS/1.01.2.19.0.00.03.0000/P6/79/2024</t>
  </si>
  <si>
    <t>33.29/04.0/000626/LS/1.01.2.19.0.00.03.0000/P6/79/2024</t>
  </si>
  <si>
    <t>33.29/04.0/000627/LS/1.01.2.19.0.00.03.0000/P6/79/2024</t>
  </si>
  <si>
    <t>33.29/04.0/000628/LS/1.01.2.19.0.00.03.0000/P6/79/2024</t>
  </si>
  <si>
    <t>33.29/04.0/000629/LS/1.01.2.19.0.00.03.0000/P6/79/2024</t>
  </si>
  <si>
    <t>33.29/04.0/000630/LS/1.01.2.19.0.00.03.0000/P6/79/2024</t>
  </si>
  <si>
    <t>33.29/04.0/000631/LS/1.01.2.19.0.00.03.0000/P6/79/2024</t>
  </si>
  <si>
    <t>33.29/04.0/000632/LS/1.01.2.19.0.00.03.0000/P6/79/2024</t>
  </si>
  <si>
    <t>33.29/04.0/000633/LS/1.01.2.19.0.00.03.0000/P6/79/2024</t>
  </si>
  <si>
    <t>33.29/04.0/000634/LS/1.01.2.19.0.00.03.0000/P6/79/2024</t>
  </si>
  <si>
    <t>33.29/04.0/000635/LS/1.01.2.19.0.00.03.0000/P6/79/2024</t>
  </si>
  <si>
    <t>33.29/04.0/000636/LS/1.01.2.19.0.00.03.0000/P6/79/2024</t>
  </si>
  <si>
    <t>33.29/04.0/000637/LS/1.01.2.19.0.00.03.0000/P6/79/2024</t>
  </si>
  <si>
    <t>33.29/04.0/000638/LS/1.01.2.19.0.00.03.0000/P6/79/2024</t>
  </si>
  <si>
    <t>33.29/04.0/000639/LS/1.01.2.19.0.00.03.0000/P6/79/2024</t>
  </si>
  <si>
    <t>33.29/04.0/000640/LS/1.01.2.19.0.00.03.0000/P6/79/2024</t>
  </si>
  <si>
    <t>33.29/04.0/000641/LS/1.01.2.19.0.00.03.0000/P6/79/2024</t>
  </si>
  <si>
    <t>Membayar Belanja Modal Termin II Pek. REV. DAK FISIK BID. PENDIDIKAN SMPN 1 KERSANA oleh CV. KEMBAR GROUP Sesuai SPK No: 422.7/1773/SP-Dikdas/2024 tgl. 25 Juni 2024 dan 422.7/1780/Adendum-Dikdas/2024 tgl. 9 Juli 2024. (DAK Fisik SMP)</t>
  </si>
  <si>
    <t>Membayar Belanja Modal Termin II Pek.REV.DAK FISIK BID. PENDIDIKAN SMPN 3 SONGGOM oleh CV. BREBES JAYA MANDIRI Sesuai SPK No: 422.7/1677/SP-Dikdas/2024 tgl.21 Juni 2024 dan 422.7/1684/Adendum-Dikdas/2024 tgl. 9 Juli 2024. (DAK Fisik SMP)</t>
  </si>
  <si>
    <t>Membayar Belanja Modal Termin II Pek. REV. DAK FISIK BIDANG PENDIDIKAN SMPN 5 BREBES oleh CV. GENERALS Sesuai SPK No: 422.7/1741/SP-Dikdas/2024 tgl. 21 Juni 2024 dan 422.7/1748/Adendum-Dikdas/2024 tgl. 9 Juli 2024 (DAK Fisik SMP)</t>
  </si>
  <si>
    <t>Membayar Belanja Modal Termin I Pek. REV. DAK FISIK BID. PENDIDIKAN SDN CIHAUR 01 KEC. BANJARHARJO oleh CV. TRI YOGA Sesuai SPK No: 422.7/1605/SP-Dikdas/2024 tgl 2 Juli 2024 dan 422.7/1612/Adendum-Dikdas/2024 tgl 9 Juli 2024. (DAK Fisik SD)</t>
  </si>
  <si>
    <t>Membayar Belanja Modal Termin II Pek REV. DAK FISIK BID.PENDIDIKAN SMPN 4 JATIBARANG oleh CV. UMBUL MULYO Sesuai SPK No: 422.7/1733/SP-Dikdas/2024 Tanggal 21 Juni 2024 dan 422.7/1740/Adendum-Dikdas/2024 Tanggal 9 Juli 2024. (DAK Fisik SMP)</t>
  </si>
  <si>
    <t>10 Oktober 2024</t>
  </si>
  <si>
    <t>33.29/04.0/000642/LS/1.01.2.19.0.00.03.0000/P6/79/2024</t>
  </si>
  <si>
    <t>33.29/04.0/000643/LS/1.01.2.19.0.00.03.0000/P6/79/2024</t>
  </si>
  <si>
    <t>33.29/04.0/000644/LS/1.01.2.19.0.00.03.0000/P6/79/2024</t>
  </si>
  <si>
    <t>33.29/04.0/000645/LS/1.01.2.19.0.00.03.0000/P6/79/2024</t>
  </si>
  <si>
    <t>33.29/04.0/000646/LS/1.01.2.19.0.00.03.0000/P6/79/2024</t>
  </si>
  <si>
    <t>33.29/04.0/000647/LS/1.01.2.19.0.00.03.0000/P6/79/2024</t>
  </si>
  <si>
    <t>33.29/04.0/000648/LS/1.01.2.19.0.00.03.0000/P6/79/2024</t>
  </si>
  <si>
    <t>33.29/04.0/000649/LS/1.01.2.19.0.00.03.0000/P6/79/2024</t>
  </si>
  <si>
    <t>33.29/04.0/000650/LS/1.01.2.19.0.00.03.0000/P6/79/2024</t>
  </si>
  <si>
    <t>33.29/04.0/000651/LS/1.01.2.19.0.00.03.0000/P6/79/2024</t>
  </si>
  <si>
    <t>33.29/04.0/000652/LS/1.01.2.19.0.00.03.0000/P6/79/2024</t>
  </si>
  <si>
    <t>33.29/04.0/000653/LS/1.01.2.19.0.00.03.0000/P6/79/2024</t>
  </si>
  <si>
    <t>33.29/04.0/000654/LS/1.01.2.19.0.00.03.0000/P6/79/2024</t>
  </si>
  <si>
    <t>33.29/04.0/000655/LS/1.01.2.19.0.00.03.0000/P6/79/2024</t>
  </si>
  <si>
    <t>33.29/04.0/000656/LS/1.01.2.19.0.00.03.0000/P6/79/2024</t>
  </si>
  <si>
    <t>33.29/04.0/000657/LS/1.01.2.19.0.00.03.0000/P6/79/2024</t>
  </si>
  <si>
    <t>33.29/04.0/000658/LS/1.01.2.19.0.00.03.0000/P6/79/2024</t>
  </si>
  <si>
    <t>33.29/04.0/000659/LS/1.01.2.19.0.00.03.0000/P6/79/2024</t>
  </si>
  <si>
    <t>Membayar Belanja Jasa Juri Perlombaan kegiatan Festival Tunas Bahasa Ibu (FTBI) jenjang SD tingkat Kabupaten Brebes Tgl. 3 Oktober 2024 (DAU-Pendidikan)</t>
  </si>
  <si>
    <t>Membayar Belanja Jasa Konsultansi Lainya - Jasa Rekayasa Engineering Terpadu Penilaian Penjualan Hasil Bongkaran Gedung Sekolah Paket 1 sesuai SPK No 050/ 01089 /SPK/2024 tanggal 6 September 2024 (DAU)</t>
  </si>
  <si>
    <t>Membayar Uang Lembur Verifikasi Berkas Pencairan TPG PNSD Jenjang SD Semester II kegiatan dari 2, 3, 4, 5, dan 6 September 2024, diluar jam kerja pada hari kerja ( DAU - Pendidikan )</t>
  </si>
  <si>
    <t>Membayar Uang Lembur Verifikasi Berkas Pencairan TPG PNSD Jenjang SMP Semester II kegiatan dari 16,17,18,19 dan 20 September 2024, diluar jam kerja pada hari kerja ( DAU - Pendidikan )</t>
  </si>
  <si>
    <t>11 Oktober 2024</t>
  </si>
  <si>
    <t>33.29/04.0/000660/LS/1.01.2.19.0.00.03.0000/P6/79/2024</t>
  </si>
  <si>
    <r>
      <t xml:space="preserve">Membayar Tambahan Penghasilan Pegawai (TPP) PNSD untuk 518 Pegawai Bulan September 2024 Kantor Dindikpora Kabupaten Brebes </t>
    </r>
    <r>
      <rPr>
        <sz val="8"/>
        <color theme="4"/>
        <rFont val="Tahoma"/>
        <family val="2"/>
      </rPr>
      <t>(PAD)</t>
    </r>
  </si>
  <si>
    <t>15 Oktober 2024</t>
  </si>
  <si>
    <t>33.29/04.0/000661/LS/1.01.2.19.0.00.03.0000/P6/79/2024</t>
  </si>
  <si>
    <t>33.29/04.0/000662/LS/1.01.2.19.0.00.03.0000/P6/79/2024</t>
  </si>
  <si>
    <t>33.29/04.0/000663/LS/1.01.2.19.0.00.03.0000/P6/79/2024</t>
  </si>
  <si>
    <t>33.29/04.0/000664/LS/1.01.2.19.0.00.03.0000/P6/79/2024</t>
  </si>
  <si>
    <t>33.29/04.0/000665/LS/1.01.2.19.0.00.03.0000/P6/79/2024</t>
  </si>
  <si>
    <t>33.29/04.0/000666/LS/1.01.2.19.0.00.03.0000/P6/79/2024</t>
  </si>
  <si>
    <t>33.29/04.0/000667/LS/1.01.2.19.0.00.03.0000/P6/79/2024</t>
  </si>
  <si>
    <t>33.29/04.0/000668/LS/1.01.2.19.0.00.03.0000/P6/79/2024</t>
  </si>
  <si>
    <t>33.29/04.0/000669/LS/1.01.2.19.0.00.03.0000/P6/79/2024</t>
  </si>
  <si>
    <t>33.29/04.0/000670/LS/1.01.2.19.0.00.03.0000/P6/79/2024</t>
  </si>
  <si>
    <t>33.29/04.0/000671/LS/1.01.2.19.0.00.03.0000/P6/79/2024</t>
  </si>
  <si>
    <t>33.29/04.0/000672/LS/1.01.2.19.0.00.03.0000/P6/79/2024</t>
  </si>
  <si>
    <t>33.29/04.0/000673/LS/1.01.2.19.0.00.03.0000/P6/79/2024</t>
  </si>
  <si>
    <t>33.29/04.0/000674/LS/1.01.2.19.0.00.03.0000/P6/79/2024</t>
  </si>
  <si>
    <t>33.29/04.0/000675/LS/1.01.2.19.0.00.03.0000/P6/79/2024</t>
  </si>
  <si>
    <t>33.29/04.0/000676/LS/1.01.2.19.0.00.03.0000/P6/79/2024</t>
  </si>
  <si>
    <t>33.29/04.0/000677/LS/1.01.2.19.0.00.03.0000/P6/79/2024</t>
  </si>
  <si>
    <t>33.29/04.0/000678/LS/1.01.2.19.0.00.03.0000/P6/79/2024</t>
  </si>
  <si>
    <t>33.29/04.0/000679/LS/1.01.2.19.0.00.03.0000/P6/79/2024</t>
  </si>
  <si>
    <t>33.29/04.0/000680/LS/1.01.2.19.0.00.03.0000/P6/79/2024</t>
  </si>
  <si>
    <t>33.29/04.0/000681/LS/1.01.2.19.0.00.03.0000/P6/79/2024</t>
  </si>
  <si>
    <t>Membayar Belanja Modal Termin II Pek. REV.DAK FISIK BID. PENDIDIKAN SMPN 2 JATIBARANG oleh CV. DANESHAKA JAYA Sesuai SPK No: 422.7/1717/SP-Dikdas/2024 tgl. 21 Juni 2024 dan 422.7/1724/Adendum-Dikdas/2024 tgl.9 Juli 2024.(DAK Fisik SMP)</t>
  </si>
  <si>
    <t>Membayar Belanja Jasa Honorarium Narasumber Keg. Perencanaan Berbasis Data (PBD) pada Satuan PAUD Tgl. 12 Agustus 2024 (DAU-Pendidikan)</t>
  </si>
  <si>
    <t>Membayar Belanja Jasa Honorarium Narasumber Kegiatan Sosialisasi Pengembangan PAUD HI pada Satuan PAUD Tgl. 05 Agustus 2024 (DAU-Pendidikan)</t>
  </si>
  <si>
    <t>Membayar Belanja Jasa Honorarium Narasumber Kegiatan Sosialisasi Persiapan Akreditasi Satuan PAUD Tgl. 29 Juli 2024 (DAU-Pendidikan)</t>
  </si>
  <si>
    <t>Membayar Belanja Makanan dan Minuman jamuan tamu Kegiatan Festival Tunas Bahasa Ibu (FTBI) Jenjang SD sesuai dengan surat pesanan nomor : 027/ 01076/ 2024 tanggal 24 September 2024 (DAU-Pendidikan)</t>
  </si>
  <si>
    <t>Membayar Belanja Makanan dan Minuman jamuan tamu Kegiatan Festival Tunas Bahasa Ibu (FTBI) Jenjang SMP sesuai dengan surat pesanan nomor : 027/ 01083/ 2024 tanggal 24 September 2024 (DAU-Pendidikan)</t>
  </si>
  <si>
    <r>
      <t>Membayar Belanja Modal Termin I Pek.REV.DAK FISIK BIDANG PENDIDIKAN SDN KALIWADAS 02 KEC. BUMIAYU oleh CV KARYA MENTARI Sesuai SPK No: 422.7/1581/SP-Dikdas/2024 tgl.21 Juni 2024 dan 422.7/1588/Adendum-Dikdas/2024 tgl. 9 Juli 2024.</t>
    </r>
    <r>
      <rPr>
        <sz val="8"/>
        <color rgb="FFFF0000"/>
        <rFont val="Tahoma"/>
        <family val="2"/>
      </rPr>
      <t xml:space="preserve"> (DAK Fisik SD)</t>
    </r>
  </si>
  <si>
    <r>
      <t>Membayar Belanja Modal Termin I Pek. REV. DAK FISIK BIDANG PENDIDIKAN SDN RAGATUNJUNG 01 KEC. PAGUYANGAN oleh CV. MEGA MANDIRI Sesuai SPK No: 422.7/1629/SP-Dikdas/2024 tgl. 21 Juni 2024 dan 422.7/1636/Adendum-Dikdas/2024 tgl 9 Juli 2024.</t>
    </r>
    <r>
      <rPr>
        <sz val="8"/>
        <color rgb="FFFF0000"/>
        <rFont val="Tahoma"/>
        <family val="2"/>
      </rPr>
      <t xml:space="preserve"> (DAK Fisik SD)</t>
    </r>
  </si>
  <si>
    <r>
      <t xml:space="preserve">Membayar Belanja Modal Termin I Pek. REV. DAK FISIK PENDIDIKAN SDN LAREN 04 KEC. BUMIAYU oleh CV KARIDA SEJAHTERA Sesuai SPK No: 422.7/1589/SP-Dikdas/2024 tgl. 21 Juni 2024 dan 422.7/1596/Adendum-Dikdas/2024 tgl. 9 Juli 2024. </t>
    </r>
    <r>
      <rPr>
        <sz val="8"/>
        <color rgb="FFFF0000"/>
        <rFont val="Tahoma"/>
        <family val="2"/>
      </rPr>
      <t>(DAK Fisik SD)</t>
    </r>
  </si>
  <si>
    <r>
      <t>Membayar Belanja Modal Termin II Pek. REV. DAK FISIK BIDANG PENDIDIKAN SDN LEMBARAWA 03 KEC. BREBES oleh CV. GENERALS Sesuai SPK No: 422.7/1661/SP-Dikdas/2024 tgl. 21 Juni 2024 dan 422.7/1668/Adendum-Dikdas/2024 tgl. 9 Juli 2024</t>
    </r>
    <r>
      <rPr>
        <sz val="8"/>
        <color rgb="FFFF0000"/>
        <rFont val="Tahoma"/>
        <family val="2"/>
      </rPr>
      <t xml:space="preserve"> (DAK Fisik SD)</t>
    </r>
  </si>
  <si>
    <r>
      <t xml:space="preserve">Membayar Belanja Modal Termin I Pek. REV.DAK FISIK BIDANG PENDIDIKAN SDN KALIGANGSA WETAN 01 KEC. BREBES oleh CV. BRINTIK LINGGIS Sesuai SPK No: 422.7/1653/SP-Dikdas/2024 tgl. 2 Juli 2024 dan 422.7/1660/Adendum-Dikdas/2024 tgl. 9 Juli 2024. </t>
    </r>
    <r>
      <rPr>
        <sz val="8"/>
        <color rgb="FFFF0000"/>
        <rFont val="Tahoma"/>
        <family val="2"/>
      </rPr>
      <t>(DAK Fisik SD)</t>
    </r>
  </si>
  <si>
    <r>
      <t>Membayar Belanja Modal Termin II Pek. REV. DAK FISIK PENDIDIKAN SDN TARABAN 05 KEC. PAGUYANGAN oleh CV. KARYA MESEM MANDIRI Sesuai SPK No.: 422.7/1637/SP-Dikdas/2024 tgl. 25 Juni 2024 dan 422.7/1644/Adendum-Dikdas/2024 tgl. 9 Juli 2024.</t>
    </r>
    <r>
      <rPr>
        <sz val="8"/>
        <color rgb="FFFF0000"/>
        <rFont val="Tahoma"/>
        <family val="2"/>
      </rPr>
      <t xml:space="preserve"> (DAK Fisik SD)</t>
    </r>
  </si>
  <si>
    <r>
      <t>Membayar Belanja Modal Termin II Pek. REV.DAK FISIK BID. PENDIDIKAN SDN SIGEMPOL 03 oleh CV. SHAKA AJI PERKASA Sesuai SPK No: 422.7/1541/SP-Dikdas/2024 tgl. 21 Juni 2024 dan 422.7/1548/Adendum-Dikdas/2024 tgl. 9 Juli 2024.</t>
    </r>
    <r>
      <rPr>
        <sz val="8"/>
        <color rgb="FFFF0000"/>
        <rFont val="Tahoma"/>
        <family val="2"/>
      </rPr>
      <t xml:space="preserve"> (DAK Fisik SD)</t>
    </r>
  </si>
  <si>
    <r>
      <t xml:space="preserve">Membayar Belanja Modal Termin II Pek.REV.DAK FISIK BID. PENDIDIKAN SDN SIGEMPOL 01 KEC. BREBES oleh CV KUAT JAYA KARYA Sesuai SPK No: 422.7/1533/SP-Dikdas/2024 tgl. 21 Juni 2024 dan 422.7/1540/Adendum-Dikdas/2024 tgl. 9 Juli 2024. </t>
    </r>
    <r>
      <rPr>
        <sz val="8"/>
        <color rgb="FFFF0000"/>
        <rFont val="Tahoma"/>
        <family val="2"/>
      </rPr>
      <t>(DAK Fisik SD)</t>
    </r>
  </si>
  <si>
    <r>
      <t>Membayar Belanja Modal Termin II Pek. REV. DAK FISIK BID. PENDIDIKAN SDN KALIJURANG 02 KEC. TONJONG oleh CV. HIKMAH KARYA Sesuai SPK No: 422.7/1565/SP-Dikdas/2024 tgl.2 Juli 2024 dan 422.7/1572/Adendum-Dikdas/2024 tgl.9 Juli 2024.</t>
    </r>
    <r>
      <rPr>
        <sz val="8"/>
        <color rgb="FFFF0000"/>
        <rFont val="Tahoma"/>
        <family val="2"/>
      </rPr>
      <t xml:space="preserve"> (DAK Fisik SD)</t>
    </r>
  </si>
  <si>
    <r>
      <t>Membayar Belanja Modal Termin II Pek.REV. DAK FISIK BID.PENDIDIKAN SDN SIASEM 02 KEC. WANASARI oleh CV. MULTI JASA KREASINDO Sesuai SPK No: 422.7/1669/SP-Dikdas/2024 tgl.2 Juli 2024 dan 422.7/1676/Adendum-Dikdas/2024 tgl.9 Juli 2024.</t>
    </r>
    <r>
      <rPr>
        <sz val="8"/>
        <color rgb="FFFF0000"/>
        <rFont val="Tahoma"/>
        <family val="2"/>
      </rPr>
      <t>(DAK Fisik SD)</t>
    </r>
  </si>
  <si>
    <r>
      <t xml:space="preserve">Membayar Belanja Modal Termin II Pek. REV. DAK FISIK BID. PENDIDIKAN SDN KALIJURANG 02 KEC. TONJONG oleh CV. HIKMAH KARYA Sesuai SPK No: 422.7/1565/SP-Dikdas/2024 tgl.2 Juli 2024 dan 422.7/1572/Adendum-Dikdas/2024 tgl.9 Juli 2024. </t>
    </r>
    <r>
      <rPr>
        <sz val="8"/>
        <color rgb="FFFF0000"/>
        <rFont val="Tahoma"/>
        <family val="2"/>
      </rPr>
      <t>(DAK Fisik SD)</t>
    </r>
  </si>
  <si>
    <r>
      <t xml:space="preserve">Membayar Belanja Modal Termin II Pek. REV. DAK FISIK BID. PENDIDIKAN SMPN 1 JATIBARANG oleh CV. KEMBAR GROUP Sesuai SPK No: 422.7/1709/SP-Dikdas/2024 tgl. 21 Juni 2024 dan 422.7/1716/Adendum-Dikdas/2024 tgl. 9 Juli 2024. </t>
    </r>
    <r>
      <rPr>
        <sz val="8"/>
        <color rgb="FFFF0000"/>
        <rFont val="Tahoma"/>
        <family val="2"/>
      </rPr>
      <t>(DAK Fisik SMP)</t>
    </r>
  </si>
  <si>
    <r>
      <t xml:space="preserve">Membayar Belanja Modal Termin II Pek. REV. DAK FISIK BIDANG PENDIDIKAN SMPN 5 BREBES oleh CV. GENERALS Sesuai SPK No: 422.7/1741/SP-Dikdas/2024 tgl. 21 Juni 2024 dan 422.7/1748/Adendum-Dikdas/2024 tgl. 9 Juli 2024 </t>
    </r>
    <r>
      <rPr>
        <sz val="8"/>
        <color rgb="FFFF0000"/>
        <rFont val="Tahoma"/>
        <family val="2"/>
      </rPr>
      <t>(DAK Fisik SMP)</t>
    </r>
  </si>
  <si>
    <r>
      <t xml:space="preserve">Membayar Belanja Modal Termin II Pek.REV.DAK FISIK BID. PENDIDIKAN SMPN 3 KERSANA oleh CV. UMBUL MULYO Sesuai SPK No: 422.7/1781/SP-Dikdas/2024 tgl.25 Juni 2024 dan 422.7/1788/Adendum-Dikdas/2024 tgl.9 Juli 2024. </t>
    </r>
    <r>
      <rPr>
        <sz val="8"/>
        <color rgb="FFFF0000"/>
        <rFont val="Tahoma"/>
        <family val="2"/>
      </rPr>
      <t>(DAK Fisik SMP)</t>
    </r>
  </si>
  <si>
    <r>
      <t>Membayar Belanja Modal Termin II Pek. REV.DAK FISIK BID. PENDIDIKAN SMPN 2 JATIBARANG oleh CV. DANESHAKA JAYA Sesuai SPK No: 422.7/1717/SP-Dikdas/2024 tgl. 21 Juni 2024 dan 422.7/1724/Adendum-Dikdas/2024 tgl.9 Juli 2024.</t>
    </r>
    <r>
      <rPr>
        <sz val="8"/>
        <color rgb="FFFF0000"/>
        <rFont val="Tahoma"/>
        <family val="2"/>
      </rPr>
      <t>(DAK Fisik SMP)</t>
    </r>
  </si>
  <si>
    <r>
      <t>Membayar Belanja Modal Termin II Pek. REV. DAK FISIK BID. PENDIDIKAN SMPN 1 JATIBARANG oleh CV. KEMBAR GROUP Sesuai SPK No: 422.7/1709/SP-Dikdas/2024 tgl. 21 Juni 2024 dan 422.7/1716/Adendum-Dikdas/2024 tgl. 9 Juli 2024.</t>
    </r>
    <r>
      <rPr>
        <sz val="8"/>
        <color rgb="FFFF0000"/>
        <rFont val="Tahoma"/>
        <family val="2"/>
      </rPr>
      <t>(DAK Fisik SMP)</t>
    </r>
  </si>
  <si>
    <r>
      <t xml:space="preserve">Membayar Belanja Modal Termin II Pek REV. DAK FISIK BID.PENDIDIKAN SMPN 4 JATIBARANG oleh CV. UMBUL MULYO Sesuai SPK No: 422.7/1733/SP-Dikdas/2024 Tanggal 21 Juni 2024 dan 422.7/1740/Adendum-Dikdas/2024 Tanggal 9 Juli 2024. </t>
    </r>
    <r>
      <rPr>
        <sz val="8"/>
        <color rgb="FFFF0000"/>
        <rFont val="Tahoma"/>
        <family val="2"/>
      </rPr>
      <t>(DAK Fisik SMP)</t>
    </r>
  </si>
  <si>
    <r>
      <t>Membayar Belanja Modal Termin II Pek. REV. DAK FISIK BID. PENDIDIKAN SMPN 1 KERSANA oleh CV. KEMBAR GROUP Sesuai SPK No: 422.7/1773/SP-Dikdas/2024 tgl. 25 Juni 2024 dan 422.7/1780/Adendum-Dikdas/2024 tgl. 9 Juli 2024.</t>
    </r>
    <r>
      <rPr>
        <sz val="8"/>
        <color rgb="FFFF0000"/>
        <rFont val="Tahoma"/>
        <family val="2"/>
      </rPr>
      <t>(DAK Fisik SMP)</t>
    </r>
  </si>
  <si>
    <r>
      <t xml:space="preserve">Membayar Belanja Modal Termin II Pek.REV.DAK FISIK BID. PENDIDIKAN SMPN 3 SONGGOM oleh CV. BREBES JAYA MANDIRI Sesuai SPK No: 422.7/1677/SP-Dikdas/2024 tgl.21 Juni 2024 dan 422.7/1684/Adendum-Dikdas/2024 tgl. 9 Juli 2024. </t>
    </r>
    <r>
      <rPr>
        <sz val="8"/>
        <color rgb="FFFF0000"/>
        <rFont val="Tahoma"/>
        <family val="2"/>
      </rPr>
      <t>(DAK Fisik SMP)</t>
    </r>
  </si>
  <si>
    <r>
      <t xml:space="preserve">Membayar Hibah Barang Termin I Pek. REV. DAK FISIK BID. PENDIDIKAN SMP PUSPONEGORO PAGUYANGAN oleh CV KARYA MENTARI Sesuai SPK No: 422.7/1749/SP-Dikdas/2024 tgl.1 Juli 2024 dan 422.7/1756/Adendum-Dikdas/2024 tgl.9 Juli 2024. </t>
    </r>
    <r>
      <rPr>
        <sz val="8"/>
        <color rgb="FFFF0000"/>
        <rFont val="Tahoma"/>
        <family val="2"/>
      </rPr>
      <t>(DAK Fisik SMP)</t>
    </r>
  </si>
  <si>
    <r>
      <t>Membayar Belanja Modal Termin II Pek. REV.DAK FISIK BID. PENDIDIKAN SMPN 2 JATIBARANG oleh CV. DANESHAKA JAYA Sesuai SPK No: 422.7/1717/SP-Dikdas/2024 tgl. 21 Juni 2024 dan 422.7/1724/Adendum-Dikdas/2024 tgl.9 Juli 2024</t>
    </r>
    <r>
      <rPr>
        <sz val="8"/>
        <color rgb="FFFF0000"/>
        <rFont val="Tahoma"/>
        <family val="2"/>
      </rPr>
      <t>.(DAK Fisik SMP)</t>
    </r>
  </si>
  <si>
    <r>
      <t xml:space="preserve">embayar Belanja Modal Termin II Pek REV. DAK FISIK BID.PENDIDIKAN SMPN 4 JATIBARANG oleh CV. UMBUL MULYO Sesuai SPK No: 422.7/1733/SP-Dikdas/2024 Tanggal 21 Juni 2024 dan 422.7/1740/Adendum-Dikdas/2024 Tanggal 9 Juli 2024. </t>
    </r>
    <r>
      <rPr>
        <sz val="8"/>
        <color rgb="FFFF0000"/>
        <rFont val="Tahoma"/>
        <family val="2"/>
      </rPr>
      <t>(DAK Fisik SMP)</t>
    </r>
  </si>
  <si>
    <r>
      <t xml:space="preserve">Membayar Belanja Modal Termin II Pek.REV.DAK FISIK BID. PENDIDIKAN SMPN 4 TANJUNG oleh CV. BIRAWA KONTRUKSI INDONESIA Sesuai SPK No: 422.7/1797/SP-Dikdas/2024 tgl.2 Juli 2024 dan 422.7/1804/Adendum-Dikdas/2024 tgl.9 Juli 2024. </t>
    </r>
    <r>
      <rPr>
        <sz val="8"/>
        <color rgb="FFFF0000"/>
        <rFont val="Tahoma"/>
        <family val="2"/>
      </rPr>
      <t>(DAK Fisik SMP)</t>
    </r>
  </si>
  <si>
    <r>
      <t>Membayar Belanja Modal Termin II Pek REV. DAK FISIK BID.PENDIDIKAN SMPN 4 JATIBARANG oleh CV. UMBUL MULYO Sesuai SPK No: 422.7/1733/SP-Dikdas/2024 Tanggal 21 Juni 2024 dan 422.7/1740/Adendum-Dikdas/2024 Tanggal 9 Juli 2024.</t>
    </r>
    <r>
      <rPr>
        <sz val="8"/>
        <color rgb="FFFF0000"/>
        <rFont val="Tahoma"/>
        <family val="2"/>
      </rPr>
      <t xml:space="preserve"> (DAK Fisik SMP)</t>
    </r>
  </si>
  <si>
    <t>16 Oktober 2024</t>
  </si>
  <si>
    <t>33.29/04.0/000682/LS/1.01.2.19.0.00.03.0000/P6/79/2024</t>
  </si>
  <si>
    <t>Membayar Belanja Jasa juri perlombaan kegiatan Festival Tunas Bahasa Ibu (FTBI) jenjang SMP tingkat Kabupaten Brebes Tahun 2024 tanggal 3 Oktober 2024 (DAU-Pendidikan)</t>
  </si>
  <si>
    <t>33.29/04.0/000683/LS/1.01.2.19.0.00.03.0000/P6/79/2024</t>
  </si>
  <si>
    <t>33.29/04.0/000684/LS/1.01.2.19.0.00.03.0000/P6/79/2024</t>
  </si>
  <si>
    <t>Membayar Pengadaan Belanja Pakaian Olahraga Lomba Olahraga HUT RI Tk. Kab. Brebes &amp; Peringatan HAORNAS Tingkat Kabupaten Brebes Tahun Anggaran 2024 Sesuai dengan Surat Pesanan ID Nomor : ZS1-P2410-10526883 tanggal 3 Oktober 2024. DAU-Pendidikan</t>
  </si>
  <si>
    <t>Membayar Pengadaan Belanja Makanan dan Minuman Jamuan Tamu Kegiatan Liga Sepak Bola Pelajar U/16 Kabupaten Tahun 2024 Sesuai dengan Surat Pesanan ID Paket Nomor : MC6-P2409-10432983 tanggal 22 September 2024(DAU-Pendidikan)</t>
  </si>
  <si>
    <t>17 Oktober 2024</t>
  </si>
  <si>
    <t>33.29/04.0/000685/LS/1.01.2.19.0.00.03.0000/P6/79/2024</t>
  </si>
  <si>
    <t>Membayar Belanja Jasa Juri Perlombaan kegiatan Mapsi Jenjang SD tingkat Kabupaten Brebes tanggal 9 Oktober 2024 (DAU Pendiidkan)</t>
  </si>
  <si>
    <t>18 Oktober 2024</t>
  </si>
  <si>
    <t>33.29/04.0/000688/LS/1.01.2.19.0.00.03.0000/P6/79/2024</t>
  </si>
  <si>
    <r>
      <t>Membayar Belanja Modal Termin II Pek.REV.DAK FISIK BID.PENDIDIKAN SDN SENGON 02 KEC. TANJUNG oleh CV ARJUNA PERKASA KONSTRUKSI Sesuai SPK No: 422.7/1517/SP-Dikdas/2024 tgl.21 Juni 2024 dan 422.7/1524/Adendum-Dikdas/2024 tgl.9 Juli 2024.</t>
    </r>
    <r>
      <rPr>
        <sz val="8"/>
        <color rgb="FFFF0000"/>
        <rFont val="Tahoma"/>
        <family val="2"/>
      </rPr>
      <t xml:space="preserve"> (DAK Fisik SD)</t>
    </r>
  </si>
  <si>
    <t>33.29/04.0/000689/LS/1.01.2.19.0.00.03.0000/P6/79/2024</t>
  </si>
  <si>
    <t>33.29/04.0/000691/LS/1.01.2.19.0.00.03.0000/P6/79/2024</t>
  </si>
  <si>
    <r>
      <t xml:space="preserve">Membayar Belanja Modal Termin II Pek.REV.DAK FISIK BID. PENDIDIKAN SDN SENGON 02 KEC. TANJUNG oleh CV ARJUNA PERKASA KONSTRUKSI Sesuai SPK No: 422.7/1517/SP-Dikdas/2024 tgl. 21 Juni 2024 dan 422.7/1524/Adendum-Dikdas/2024 tgl. 9 Juli 2024 </t>
    </r>
    <r>
      <rPr>
        <sz val="8"/>
        <color rgb="FFFF0000"/>
        <rFont val="Tahoma"/>
        <family val="2"/>
      </rPr>
      <t>(DAK Fisik SD)</t>
    </r>
  </si>
  <si>
    <t>33.29/04.0/000690/LS/1.01.2.19.0.00.03.0000/P6/79/2024</t>
  </si>
  <si>
    <r>
      <t xml:space="preserve">Membayar Belanja Modal Termin II Pek.REV.DAK FISIK BID.PENDIDIKAN SDN SENGON 02 KEC. TANJUNG oleh CV ARJUNA PERKASA KONSTRUKSI Sesuai SPK No: 422.7/1517/SP-Dikdas/2024 tgl.21 Juni 2024 dan 422.7/1524/Adendum-Dikdas/2024 tgl.9 Juli 2024. </t>
    </r>
    <r>
      <rPr>
        <sz val="8"/>
        <color rgb="FFFF0000"/>
        <rFont val="Tahoma"/>
        <family val="2"/>
      </rPr>
      <t>(DAK Fisik SD)</t>
    </r>
  </si>
  <si>
    <t>33.29/04.0/000692/LS/1.01.2.19.0.00.03.0000/P6/79/2024</t>
  </si>
  <si>
    <t>33.29/04.0/000687/LS/1.01.2.19.0.00.03.0000/P6/79/2024</t>
  </si>
  <si>
    <t>Membayar Pengadaan Belanja Makanan dan Minuman Jamuan Tamu Kegiatan Expo Kepemudaan Kabupaten Tahun 2024 Sesuai dengan Surat Pesanan ID Paket Nomor : MC6-P2410-10526831 tanggal 3 Oktober 2024. (DAU-Pendidikan)</t>
  </si>
  <si>
    <t>33.29/04.0/000686/LS/1.01.2.19.0.00.03.0000/P6/79/2024</t>
  </si>
  <si>
    <t>Membayar Pengadaan Belanja Makanan dan Minuman Jamuan Tamu Kegiatan POPDA Tingkat Kabupaten Tahun 2024 Sesuai dengan Surat Pesanan ID Paket Nomor : MC6-P2409-10432982 tanggal 22 September 2024(DAU-Pendidikan)</t>
  </si>
  <si>
    <t>33.29/04.0/000693/LS/1.01.2.19.0.00.03.0000/P6/79/2024</t>
  </si>
  <si>
    <t>21 Oktober 2024</t>
  </si>
  <si>
    <t>33.29/04.0/000694/LS/1.01.2.19.0.00.03.0000/P6/79/2024</t>
  </si>
  <si>
    <t>33.29/04.0/000695/LS/1.01.2.19.0.00.03.0000/P6/79/2024</t>
  </si>
  <si>
    <t>33.29/04.0/000696/LS/1.01.2.19.0.00.03.0000/P6/79/2024</t>
  </si>
  <si>
    <t>Membayar Belanja Makanan dan Minuman jamuan tamu Kegiatan Pelatihan Penyelenggaraan Asesmen Nasional Jenjang SMP sesuai dengan surat pesanan nomor : 050/ 00936/ 2024 tanggal 16 Agustus 2024 (DAU-Pendidikan)</t>
  </si>
  <si>
    <t>Membayar Belanja Telepon, Air &amp; Listrik pada Keg. Penyediaan Jasa Komunikasi, Sumber Daya Air, dan Listrik Pada Dinas Pendidikan, Pemuda dan Olahraga Kab. Brebes Bagian Bulan Oktober 2024 (DAU)</t>
  </si>
  <si>
    <t>Membayar Belanja Perjalanan Dinas Luar Daerah Tgl. 23- 25 Oktober 2024 ke Kemendagri RI Jakarta sesuai SPT No. 094/0899/2024 A.n Ajeng Kania Permanik, S.IP CS (DAU)</t>
  </si>
  <si>
    <t>Membayar kekurangan gaji dan tunjangan lainnya bulan Oktober 2024 sebanyak 1 pegawai 1 istri / suami dan 2 anak (4 jiwa) (DAU)</t>
  </si>
  <si>
    <t>22 Oktober 2024</t>
  </si>
  <si>
    <t>33.29/04.0/000697/LS/1.01.2.19.0.00.03.0000/P6/79/2024</t>
  </si>
  <si>
    <t>33.29/04.0/000698/LS/1.01.2.19.0.00.03.0000/P6/79/2024</t>
  </si>
  <si>
    <t>33.29/04.0/000699/LS/1.01.2.19.0.00.03.0000/P6/79/2024</t>
  </si>
  <si>
    <t>33.29/04.0/000700/LS/1.01.2.19.0.00.03.0000/P6/79/2024</t>
  </si>
  <si>
    <t>33.29/04.0/000701/LS/1.01.2.19.0.00.03.0000/P6/79/2024</t>
  </si>
  <si>
    <t>Membayar Belanja Makanan dan Minuman Rekonsiliasi Pengelolaan Aset UPB SMP Negeri, TK Negeri dan SKB sesuai sura pesanan : 050/00826/2024 tanggal 7 Agustus 2024 (DAU)</t>
  </si>
  <si>
    <t>Membayar Belanja Makanan dan Minuman Rapat Rekonsiliasi Pengelolaan Aset UPB SD Negeri sesuai surat pesanan : 050/01209/2024 tanggal 6 September 2024 (DAU)</t>
  </si>
  <si>
    <t>Membayar Pemeliharaan Website Sistem Informasi Manajemen Pendidikan Dindikpora Kab. Brebes pada Aplikasi Tiket Elektronik Ajuan (E-TIKA) dan Aplikasi Sistem Informasi Manajemen Bendahara (SIMBA) Sesuai SPK No : 050/00901/SPK-SEK/2024 tgl 6/9/2024 (DAU)</t>
  </si>
  <si>
    <t>Membayar Pengadaan Makan dan Minum Workshop Pendataan Dapodik Jenjang SD Sesuai Surat Pesanan Nomor : 0050/01173/SP-SEK/IX/2023 tanggal 30 September 2024 (DAU)</t>
  </si>
  <si>
    <t>Membayar Uang Lembur ASN dan Non ASN Penyusunan Dokumen RKA - SKPD Tahun 2025 tanggal 9 s.d 15 September 2024 (DAU)</t>
  </si>
  <si>
    <t>23 Oktober 2024</t>
  </si>
  <si>
    <t>33.29/04.0/000702/LS/1.01.2.19.0.00.03.0000/P6/79/2024</t>
  </si>
  <si>
    <t>33.29/04.0/000703/LS/1.01.2.19.0.00.03.0000/P6/79/2024</t>
  </si>
  <si>
    <t>33.29/04.0/000704/LS/1.01.2.19.0.00.03.0000/P6/79/2024</t>
  </si>
  <si>
    <t>33.29/04.0/000705/LS/1.01.2.19.0.00.03.0000/P6/79/2024</t>
  </si>
  <si>
    <t>33.29/04.0/000706/LS/1.01.2.19.0.00.03.0000/P6/79/2024</t>
  </si>
  <si>
    <t>33.29/04.0/000707/LS/1.01.2.19.0.00.03.0000/P6/79/2024</t>
  </si>
  <si>
    <t>33.29/04.0/000708/LS/1.01.2.19.0.00.03.0000/P6/79/2024</t>
  </si>
  <si>
    <t>33.29/04.0/000709/LS/1.01.2.19.0.00.03.0000/P6/79/2024</t>
  </si>
  <si>
    <t>33.29/04.0/000710/LS/1.01.2.19.0.00.03.0000/P6/79/2024</t>
  </si>
  <si>
    <t>33.29/04.0/000711/LS/1.01.2.19.0.00.03.0000/P6/79/2024</t>
  </si>
  <si>
    <t>33.29/04.0/000712/LS/1.01.2.19.0.00.03.0000/P6/79/2024</t>
  </si>
  <si>
    <t>33.29/04.0/000713/LS/1.01.2.19.0.00.03.0000/P6/79/2024</t>
  </si>
  <si>
    <t>33.29/04.0/000714/LS/1.01.2.19.0.00.03.0000/P6/79/2024</t>
  </si>
  <si>
    <t>33.29/04.0/000715/LS/1.01.2.19.0.00.03.0000/P6/79/2024</t>
  </si>
  <si>
    <t>33.29/04.0/000716/LS/1.01.2.19.0.00.03.0000/P6/79/2024</t>
  </si>
  <si>
    <t>33.29/04.0/000717/LS/1.01.2.19.0.00.03.0000/P6/79/2024</t>
  </si>
  <si>
    <t>33.29/04.0/000718/LS/1.01.2.19.0.00.03.0000/P6/79/2024</t>
  </si>
  <si>
    <t>33.29/04.0/000719/LS/1.01.2.19.0.00.03.0000/P6/79/2024</t>
  </si>
  <si>
    <t>33.29/04.0/000720/LS/1.01.2.19.0.00.03.0000/P6/79/2024</t>
  </si>
  <si>
    <t>33.29/04.0/000721/LS/1.01.2.19.0.00.03.0000/P6/79/2024</t>
  </si>
  <si>
    <t>33.29/04.0/000722/LS/1.01.2.19.0.00.03.0000/P6/79/2024</t>
  </si>
  <si>
    <t>33.29/04.0/000723/LS/1.01.2.19.0.00.03.0000/P6/79/2024</t>
  </si>
  <si>
    <t>33.29/04.0/000724/LS/1.01.2.19.0.00.03.0000/P6/79/2024</t>
  </si>
  <si>
    <t>33.29/04.0/000725/LS/1.01.2.19.0.00.03.0000/P6/79/2024</t>
  </si>
  <si>
    <t>Membayar Ganti Uang Persediaan (GU)-7 Belanja Barang dan Jasa Kegiatan pada Dinas Pendidikan Pemuda dan Olahraga Kabupaten Brebes</t>
  </si>
  <si>
    <t>Membayar Uang Lembur ASN dan Non ASN Penyusunan Dokumen DPA - SKPD Perubahan Tahun 2024 tanggal 17 s.d 23, 25 s.d 29 September 2024 (DAU)</t>
  </si>
  <si>
    <t>Membayar Pengadaan Belanja Makanan dan Minuman Jamuan Tamu Pemilihan Pemuda Pelopor Tingkat Kabupaten Brebes Sesuai dengan Surat Pesanan ID Paket Nomor : MC6-P2409-10432987 tanggal 22 September 2024. (DAU - Pendidikan)</t>
  </si>
  <si>
    <t>Membayar Belanja Barang dan Jasa Pengadaan ATK Dindikpora dan Korwilcam sesuai surat pesanan Nomor : 028/01195/2024 tanggal 30 September 2024 (DAU)</t>
  </si>
  <si>
    <t>Membayar Pengadaan Belanja Makanan dan Minuman Jamuan Tamu Pendidikan Bela Negara Bagi Pemuda Kabupaten Brebes Sesuai dengan Surat Pesanan ID Paket Nomor : MC6-P2409-10432989 tanggal 22 September 2024. (DAU - Pendidikan)</t>
  </si>
  <si>
    <t>Membayar Belanja Barang dan Jasa Pengadaan Kertas dan Cover Pengadaan Peralatan dan Perlengkapan Kantor Dindikpora sesuai Surat Pesanan Nomor : 028 / 01248/ 2024 Tanggal 4 Oktober 2024 ( DAU )</t>
  </si>
  <si>
    <r>
      <t>Membayar Belanja Modal Termin II Pek.REV.DAK FISIK BID.PENDIDIKAN SDN KUBANGPUTAT 01 KEC. TANJUNG oleh CV. SARANA USAHA Sesuai SPK No: 422.7/1509/SP-Dikdas/2024 tgl.21 Juni 2024 dan 422.7/1516/Adendum-Dikdas/2024 tgl.9 Juli 2024.</t>
    </r>
    <r>
      <rPr>
        <sz val="8"/>
        <color rgb="FFFF0000"/>
        <rFont val="Tahoma"/>
        <family val="2"/>
      </rPr>
      <t>(DAK Fisik SD)</t>
    </r>
  </si>
  <si>
    <r>
      <t>Membayar Belanja Modal Termin I dan II Pek.REV.DAK FISIK BID.PENDIDIKAN SDN PAREREJA 03 KEC. BANJARHARJO oleh CV. KARYA SAKTI Sesuai SPK No: 422.7/1621/SP-Dikdas/2024 tgl.21 Juni 2024 dan 422.7/1628/Adendum-Dikdas/2024 Tgl.9 Juli 2024.</t>
    </r>
    <r>
      <rPr>
        <sz val="8"/>
        <color rgb="FFFF0000"/>
        <rFont val="Tahoma"/>
        <family val="2"/>
      </rPr>
      <t>(DAK Fisik SD</t>
    </r>
    <r>
      <rPr>
        <sz val="8"/>
        <rFont val="Tahoma"/>
        <family val="2"/>
      </rPr>
      <t>)</t>
    </r>
  </si>
  <si>
    <r>
      <t>Membayar Belanja Modal Termin I dan II Pek.REV.DAK FISIK BID.PENDIDIKAN SDN PAREREJA 03 KEC. BANJARHARJO oleh CV. KARYA SAKTI Sesuai SPK No: 422.7/1621/SP-Dikdas/2024 tgl.21 Juni 2024 dan 422.7/1628/Adendum-Dikdas/2024 Tgl.9 Juli 2024.</t>
    </r>
    <r>
      <rPr>
        <sz val="8"/>
        <color rgb="FFFF0000"/>
        <rFont val="Tahoma"/>
        <family val="2"/>
      </rPr>
      <t>(DAK Fisik SD)</t>
    </r>
  </si>
  <si>
    <r>
      <t xml:space="preserve">Membayar Belanja Modal Termin II Pek.REV.DAK FISIK BID. PENDIDIKAN SDN DUKUHTURI 04 KEC. BUMIAYU oleh CV. KURNIA Sesuai Surat Nomor : 422.7/1573/SP-Dikdas/2024 tgl. 21 Juni 2024 dan 422.7/1580/Adendum-Dikdas/2024 tgl.9 Juli 2024. </t>
    </r>
    <r>
      <rPr>
        <sz val="8"/>
        <color rgb="FFFF0000"/>
        <rFont val="Tahoma"/>
        <family val="2"/>
      </rPr>
      <t>(DAK Fisik SD)</t>
    </r>
  </si>
  <si>
    <r>
      <t>Membayar Belanja Modal Termin II Pek.REV.DAK FISIK BID. PENDIDIKAN SDN DUKUHTURI 04 KEC. BUMIAYU oleh CV. KURNIA Sesuai Surat Nomor : 422.7/1573/SP-Dikdas/2024 tgl. 21 Juni 2024 dan 422.7/1580/Adendum-Dikdas/2024 tgl.9 Juli 2024.</t>
    </r>
    <r>
      <rPr>
        <sz val="8"/>
        <color rgb="FFFF0000"/>
        <rFont val="Tahoma"/>
        <family val="2"/>
      </rPr>
      <t xml:space="preserve"> (DAK Fisik SD)</t>
    </r>
  </si>
  <si>
    <r>
      <t>Membayar Belanja Modal Termin I dan II Pek. REV.DAK FISIK BID.PENDIDIKAN SDN LIMBANGAN 01 KEC. KERSANA oleh CV. ASTRIDA Sesuai SPK No: 422.7/1597/SP-Dikdas/2024 tgl.3 Juli 2024 dan 422.7/1604/Adendum-Dikdas/2024 tgl.9 Juli 2024</t>
    </r>
    <r>
      <rPr>
        <sz val="8"/>
        <color rgb="FFFF0000"/>
        <rFont val="Tahoma"/>
        <family val="2"/>
      </rPr>
      <t>(DAK Fisik SD)</t>
    </r>
  </si>
  <si>
    <t>GU 7</t>
  </si>
  <si>
    <t xml:space="preserve">                                  </t>
  </si>
  <si>
    <t xml:space="preserve">Koordinasi dan Penilaian Barang Milik Daerah SKPD </t>
  </si>
  <si>
    <t xml:space="preserve">Pembinaan, Pengawasan dan Pengendalian Barang Milik Daerah pada SKPD </t>
  </si>
  <si>
    <t xml:space="preserve">Rekonsiliasi dan Penyusunan Laporan Barang Milik Daerah pada SKPD </t>
  </si>
  <si>
    <t>Koordinasi dan Penyusunan Perubahan DPA - SKPD</t>
  </si>
  <si>
    <t>Pembinaan Minat, Bakat dan Kreatifitas Siswa (SD)</t>
  </si>
  <si>
    <t>33.29/04.0/000726/LS/1.01.2.19.0.00.03.0000/P6/10/2024</t>
  </si>
  <si>
    <t>Membayar Gaji dan Tunjangan Lainnya bagi PPPK di Dinas Pendidikan, Pemuda dan Olahraga Kab. Brebes Sebanyak 4.587 Pegawai, 3.399 Istri/Suami, 5.132 Anak (13.118) bagian Bulan November 2024 (DAU)</t>
  </si>
  <si>
    <t>33.29/04.0/000727/LS/1.01.2.19.0.00.03.0000/P6/10/2024</t>
  </si>
  <si>
    <t>Membayar Gaji dan Tunjangan Lainnya bagi PNS di Dinas Pendidikan, Pemuda dan Olahraga Kab. Brebes Sebanyak 3.688 Pegawai, 2.766 Istri/Suami, 3.592 Anak (10.046) bagian Bulan November 2024 (DAU)</t>
  </si>
  <si>
    <t>33.29/04.0/000728/LS/1.01.2.19.0.00.03.0000/P6/10/2024</t>
  </si>
  <si>
    <t>Membayar gaji terusan dan tunjangan lainnya bagi PNS untuk 12 pegawai, 9 istri/suami. 6 anak (27 jiwa) di Dinas Pendidikan, Pemuda dan Olahraga Kab. Brebes bagian bulan november 2024 (DAU)</t>
  </si>
  <si>
    <t>30 Oktober 2024</t>
  </si>
  <si>
    <t>33.29/04.0/000729/LS/1.01.2.19.0.00.03.0000/P6/79/2024</t>
  </si>
  <si>
    <t>33.29/04.0/000730/LS/1.01.2.19.0.00.03.0000/P6/79/2024</t>
  </si>
  <si>
    <t>33.29/04.0/000731/LS/1.01.2.19.0.00.03.0000/P6/79/2024</t>
  </si>
  <si>
    <t>33.29/04.0/000732/LS/1.01.2.19.0.00.03.0000/P6/79/2024</t>
  </si>
  <si>
    <t>33.29/04.0/000733/LS/1.01.2.19.0.00.03.0000/P6/79/2024</t>
  </si>
  <si>
    <t>33.29/04.0/000734/LS/1.01.2.19.0.00.03.0000/P6/79/2024</t>
  </si>
  <si>
    <t>33.29/04.0/000735/LS/1.01.2.19.0.00.03.0000/P6/79/2024</t>
  </si>
  <si>
    <t>Membayar Uang Lembur ASN dan Non ASN Kegiatan Verifikasi Proposal DAK Non Fisik BOP PAUD tahap 2 tahun 2024 Lembur tanggal 16,17,18,19 dan 20 September 2024 dan pada hari libur 7,14,15,21 dan 22 September 2024 (DAU-Pendidikan)</t>
  </si>
  <si>
    <t>Membayar Uang Lembur ASN dan Non ASN Kegiatan Verifikasi Proposal DAK Non Fisik BOP Kesetaraan tahap 2 tahun 2024 tanggal 13,14,15,19 dan 20 Agustus 2024 dan pada hari libur 3,4,10,11 dan 17 Agustus 2024 (DAU-Pendidikan)</t>
  </si>
  <si>
    <t>Membayar Honorarium Narasumber Sosialisasi Simposium Program Pendidikan Guru Penggerak Kegiatan tanggal 11 dan 12 Oktober 2024 (DAU-Pendidikan)</t>
  </si>
  <si>
    <t>Membayar Belanja Makanan dan Minuman Jamuan Tamu kegiatan Mapsi Jenjang SD Tingkat Kabupaten Brebes sesuai dengan nomor pesanan 027/01256/2024 tanggal 1 Oktober 2024 (DAU-Pendidikan)</t>
  </si>
  <si>
    <t>Membayar Pengadaan Belanja Makanan dan Minuman Jamuan Tamu Kegiatan Lomba HUT RI Tingkat Kabupaten Tahun 2024 Sesuai dengan Surat Pesanan ID Paket Nomor : MC6-P2410-10527191 tanggal 3 Oktober 2024. (DAU - pendidikan)</t>
  </si>
  <si>
    <t>Membayar Pengadaan Belanja Makanan dan Minuman Jamuan Tamu Jambore Pemuda Tingkat Kabupaten Brebes Tahun 2024 Sesuai dengan Surat Pesanan ID Paket Nomor MC6-P2409-10432986 tanggal 22 September 2024. (DAU-Pendidikan)</t>
  </si>
  <si>
    <t>Membayar Pengadaan Belanja Makanan dan Minuman Jamuan Tamu Kegiatan Peringatan HAORNAS Tingkat Kabupaten Tahun 2024 Sesuai dengan Surat Pesanan ID Paket Nomor : MC6-P2410-10527102 tanggal 3 Oktober 2024. (DAU - Pendidikan)</t>
  </si>
  <si>
    <r>
      <t xml:space="preserve">Membayar Belanja Modal Termin II Pek. REV. DAK FISIK BIDANG PENDIDIKAN SDN LEMBARAWA 03 KEC. BREBES oleh CV. GENERALS Sesuai SPK No: 422.7/1661/SP-Dikdas/2024 tgl. 21 Juni 2024 dan 422.7/1668/Adendum-Dikdas/2024 tgl. 9 Juli 2024 </t>
    </r>
    <r>
      <rPr>
        <sz val="8"/>
        <color rgb="FFFF0000"/>
        <rFont val="Tahoma"/>
        <family val="2"/>
      </rPr>
      <t>(DAK Fisik SD)</t>
    </r>
  </si>
  <si>
    <r>
      <t xml:space="preserve">Membayar Belanja Modal Termin II Pek. REV.DAK FISIK BID. PENDIDIKAN SDN SIGEMPOL 03 oleh CV. SHAKA AJI PERKASA Sesuai SPK No: 422.7/1541/SP-Dikdas/2024 tgl. 21 Juni 2024 dan 422.7/1548/Adendum-Dikdas/2024 tgl. 9 Juli 2024. </t>
    </r>
    <r>
      <rPr>
        <sz val="8"/>
        <color rgb="FFFF0000"/>
        <rFont val="Tahoma"/>
        <family val="2"/>
      </rPr>
      <t>(DAK Fisik SD)</t>
    </r>
  </si>
  <si>
    <r>
      <t xml:space="preserve">Membayar Belanja Modal Termin II Pek. REV. DAK FISIK PENDIDIKAN SDN TARABAN 05 KEC. PAGUYANGAN oleh CV. KARYA MESEM MANDIRI Sesuai SPK No.: 422.7/1637/SP-Dikdas/2024 tgl. 25 Juni 2024 dan 422.7/1644/Adendum-Dikdas/2024 tgl. 9 Juli 2024. </t>
    </r>
    <r>
      <rPr>
        <sz val="8"/>
        <color rgb="FFFF0000"/>
        <rFont val="Tahoma"/>
        <family val="2"/>
      </rPr>
      <t>(DAK Fisik SD)</t>
    </r>
  </si>
  <si>
    <r>
      <t>Membayar Belanja Modal Termin I Pek. REV. DAK FISIK BID. PENDIDIKAN SDN KUBANGPUTAT 01 KEC. TANJUNG oleh CV. SARANA USAHA Sesuai SPK No.: 422.7/1509/SP-Dikdas/2024 tgl. 21 Juni 2024 dan 422.7/1516/Adendum-Dikdas/2024 tgl. 9 Juli 2024.</t>
    </r>
    <r>
      <rPr>
        <sz val="8"/>
        <color rgb="FFFF0000"/>
        <rFont val="Tahoma"/>
        <family val="2"/>
      </rPr>
      <t>(DAK Fisik SD)</t>
    </r>
  </si>
  <si>
    <r>
      <t xml:space="preserve">Membayar Belanja Modal Termin I Pek. REV. DAK FISIK BID. PENDIDIKAN SDN SENGON 02 KEC. TANJUNG oleh CV ARJUNA PERKASA KONSTRUKSI Sesuai SPK No.: 422.7/1517/SP-Dikdas/2024 tgl. 21 Juni 2024 dan 422.7/1524/Adendum-Dikdas/2024 tgl 9 Juli 2024. </t>
    </r>
    <r>
      <rPr>
        <sz val="8"/>
        <color rgb="FFFF0000"/>
        <rFont val="Tahoma"/>
        <family val="2"/>
      </rPr>
      <t>(DAK Fisik SD)</t>
    </r>
  </si>
  <si>
    <r>
      <t xml:space="preserve">Membayar Belanja Modal Termin I dan II Pek. REV. DAK FISIK BID. PENDIDIKAN SDN KEDAWUNG 01 KEC. TANJUNG oleh CV. GIE AND AN Sesuai SPK No: 422.7/1500/SP-Dikdas/2024 tgl. 21 Juni 2024 dan 422.7/1508/Adendum-Dikdas/2024 tgl. 9 Juli 2024. </t>
    </r>
    <r>
      <rPr>
        <sz val="8"/>
        <color rgb="FFFF0000"/>
        <rFont val="Tahoma"/>
        <family val="2"/>
      </rPr>
      <t>(DAK Fisik SD)</t>
    </r>
  </si>
  <si>
    <r>
      <t xml:space="preserve">Membayar Belanja Modal Termin I Pek. REV. DAK FISIK BIDANG PENDIDIKAN SDN RAGATUNJUNG 01 KEC. PAGUYANGAN oleh CV. MEGA MANDIRI Sesuai SPK No: 422.7/1629/SP-Dikdas/2024 tgl. 21 Juni 2024 dan 422.7/1636/Adendum-Dikdas/2024 tgl 9 Juli 2024. </t>
    </r>
    <r>
      <rPr>
        <sz val="8"/>
        <color rgb="FFFF0000"/>
        <rFont val="Tahoma"/>
        <family val="2"/>
      </rPr>
      <t>(DAK Fisik SD)</t>
    </r>
  </si>
  <si>
    <r>
      <t>Membayar Belanja Modal Termin I Pek. REV. DAK FISIK BIDANG PENDIDIKAN SDN RAGATUNJUNG 01 KEC. PAGUYANGAN oleh CV. MEGA MANDIRI Sesuai SPK No: 422.7/1629/SP-Dikdas/2024 tgl. 21 Juni 2024 dan 422.7/1636/Adendum-Dikdas/2024 tgl 9 Juli 2024.</t>
    </r>
    <r>
      <rPr>
        <sz val="8"/>
        <color rgb="FFFF0000"/>
        <rFont val="Tahoma"/>
        <family val="2"/>
      </rPr>
      <t xml:space="preserve"> (DAK </t>
    </r>
    <r>
      <rPr>
        <sz val="8"/>
        <rFont val="Tahoma"/>
        <family val="2"/>
      </rPr>
      <t>Fisik SD)</t>
    </r>
  </si>
  <si>
    <t>31 Oktober 2024</t>
  </si>
  <si>
    <t>33.29/04.0/000736/LS/1.01.2.19.0.00.03.0000/P6/79/2024</t>
  </si>
  <si>
    <t>Membayar Pengadaan Alat Tulis Kantor Workshop Pendataan Dapodik Jenjang PAUDPNF Sesuai Surat Pesanan Nomor : 050/01308/SP-SEK/X/2024 tanggal 17 Oktober 2024 (DAU)</t>
  </si>
  <si>
    <t>33.29/04.0/000737/LS/1.01.2.19.0.00.03.0000/P6/10/2024</t>
  </si>
  <si>
    <t>33.29/04.0/000738/LS/1.01.2.19.0.00.03.0000/P6/10/2024</t>
  </si>
  <si>
    <t>33.29/04.0/000739/LS/1.01.2.19.0.00.03.0000/P6/10/2024</t>
  </si>
  <si>
    <t>33.29/04.0/000740/LS/1.01.2.19.0.00.03.0000/P6/10/2024</t>
  </si>
  <si>
    <t>33.29/04.0/000741/LS/1.01.2.19.0.00.03.0000/P6/10/2024</t>
  </si>
  <si>
    <t>33.29/04.0/000742/LS/1.01.2.19.0.00.03.0000/P6/10/2024</t>
  </si>
  <si>
    <t>33.29/04.0/000743/LS/1.01.2.19.0.00.03.0000/P6/10/2024</t>
  </si>
  <si>
    <t>33.29/04.0/000744/LS/1.01.2.19.0.00.03.0000/P6/10/2024</t>
  </si>
  <si>
    <t>33.29/04.0/000745/LS/1.01.2.19.0.00.03.0000/P6/10/2024</t>
  </si>
  <si>
    <t>33.29/04.0/000746/LS/1.01.2.19.0.00.03.0000/P6/10/2024</t>
  </si>
  <si>
    <t>33.29/04.0/000747/LS/1.01.2.19.0.00.03.0000/P6/10/2024</t>
  </si>
  <si>
    <t>33.29/04.0/000748/LS/1.01.2.19.0.00.03.0000/P6/10/2024</t>
  </si>
  <si>
    <t>33.29/04.0/000749/LS/1.01.2.19.0.00.03.0000/P6/10/2024</t>
  </si>
  <si>
    <t>33.29/04.0/000750/LS/1.01.2.19.0.00.03.0000/P6/10/2024</t>
  </si>
  <si>
    <t>33.29/04.0/000751/LS/1.01.2.19.0.00.03.0000/P6/10/2024</t>
  </si>
  <si>
    <t>33.29/04.0/000752/LS/1.01.2.19.0.00.03.0000/P6/10/2024</t>
  </si>
  <si>
    <t>33.29/04.0/000753/LS/1.01.2.19.0.00.03.0000/P6/10/2024</t>
  </si>
  <si>
    <t>33.29/04.0/000754/LS/1.01.2.19.0.00.03.0000/P6/10/2024</t>
  </si>
  <si>
    <t>33.29/04.0/000755/LS/1.01.2.19.0.00.03.0000/P6/10/2024</t>
  </si>
  <si>
    <t>33.29/04.0/000756/LS/1.01.2.19.0.00.03.0000/P6/10/2024</t>
  </si>
  <si>
    <t>33.29/04.0/000757/LS/1.01.2.19.0.00.03.0000/P6/10/2024</t>
  </si>
  <si>
    <t>33.29/04.0/000758/LS/1.01.2.19.0.00.03.0000/P6/10/2024</t>
  </si>
  <si>
    <t>33.29/04.0/000759/LS/1.01.2.19.0.00.03.0000/P6/10/2024</t>
  </si>
  <si>
    <t>33.29/04.0/000760/LS/1.01.2.19.0.00.03.0000/P6/10/2024</t>
  </si>
  <si>
    <t>33.29/04.0/000761/LS/1.01.2.19.0.00.03.0000/P6/10/2024</t>
  </si>
  <si>
    <t>33.29/04.0/000762/LS/1.01.2.19.0.00.03.0000/P6/10/2024</t>
  </si>
  <si>
    <t>33.29/04.0/000763/LS/1.01.2.19.0.00.03.0000/P6/10/2024</t>
  </si>
  <si>
    <t>33.29/04.0/000764/LS/1.01.2.19.0.00.03.0000/P6/10/2024</t>
  </si>
  <si>
    <t>33.29/04.0/000765/LS/1.01.2.19.0.00.03.0000/P6/10/2024</t>
  </si>
  <si>
    <t>33.29/04.0/000766/LS/1.01.2.19.0.00.03.0000/P6/10/2024</t>
  </si>
  <si>
    <t>33.29/04.0/000767/LS/1.01.2.19.0.00.03.0000/P6/10/2024</t>
  </si>
  <si>
    <t>33.29/04.0/000768/LS/1.01.2.19.0.00.03.0000/P6/10/2024</t>
  </si>
  <si>
    <t>33.29/04.0/000769/LS/1.01.2.19.0.00.03.0000/P6/10/2024</t>
  </si>
  <si>
    <t>33.29/04.0/000770/LS/1.01.2.19.0.00.03.0000/P6/10/2024</t>
  </si>
  <si>
    <t>33.29/04.0/000771/LS/1.01.2.19.0.00.03.0000/P6/10/2024</t>
  </si>
  <si>
    <t>33.29/04.0/000772/LS/1.01.2.19.0.00.03.0000/P6/10/2024</t>
  </si>
  <si>
    <t>33.29/04.0/000773/LS/1.01.2.19.0.00.03.0000/P6/10/2024</t>
  </si>
  <si>
    <t>33.29/04.0/000774/LS/1.01.2.19.0.00.03.0000/P6/10/2024</t>
  </si>
  <si>
    <t>33.29/04.0/000775/LS/1.01.2.19.0.00.03.0000/P6/10/2024</t>
  </si>
  <si>
    <t>33.29/04.0/000776/LS/1.01.2.19.0.00.03.0000/P6/10/2024</t>
  </si>
  <si>
    <t>33.29/04.0/000777/LS/1.01.2.19.0.00.03.0000/P6/10/2024</t>
  </si>
  <si>
    <t>Membayar Belanja ATK Kegiatan Bintek Sosialisasi, Verifikasi BOP PAUD Tahap II Sesuai Surat Pesanan No. 028/00998/2024 Tgl 09 September 2024 (DAU-Pendidikan)</t>
  </si>
  <si>
    <t>Membayar Belanja Modal Pekerjaan REHAB TOILET SMPN 01 LOSARI oleh CV. Tiara Ageng Sesuai Surat Nomor : 422.7/2815/SPK-Dikdas/2024 Tanggal 12 Agustus 2024. (DAU Pendidikan)</t>
  </si>
  <si>
    <t>Membayar Belanja Modal B. Pemel Retensi 5% Pek.REHAB TOILET SMPN 01 LOSARI oleh CV. Tiara Ageng Sesuai SPK No: 422.7/2815/SPK-Dikdas/2024 tgl.12 -8-2024, BAST No.422.7/3325/2024 tgl.26-9-2024 dan BG NO.PEM/453/BG/028/2024 Tgl 26-9-2024. (DAU Pendidikan)</t>
  </si>
  <si>
    <r>
      <t xml:space="preserve">Membayar Ret.5% Pek.DAK FISIK SDN LINGGAPURA 03 Sesuai SPK : 422.7/1549/SP-Dikdas/2024 tgl.26-6-2024 &amp; 422.7/1556/Adendum-Dikdas/2024 tgl.9-7-2024, BAST :422.7/2008/2024 tgl.8-10-2024 &amp; BG PEM/524/BG/028/2024 Tgl 14-10-2024. </t>
    </r>
    <r>
      <rPr>
        <sz val="8"/>
        <color rgb="FFFF0000"/>
        <rFont val="Tahoma"/>
        <family val="2"/>
      </rPr>
      <t>(DAK Fisik SD)</t>
    </r>
  </si>
  <si>
    <r>
      <t xml:space="preserve">Membayar Belanja Modal Termin III Pek.REV.DAK FISIK BID.PENDIDIKAN SDN LINGGAPURA 03 KEC. TONJONG oleh CV MAHARDIKA KARYA Sesuai SPK No: 422.7/1549/SP-Dikdas/2024 tgl.26 Juni 2024 dan 422.7/1556/Adendum-Dikdas/2024 tgl.9 Juli 2024. </t>
    </r>
    <r>
      <rPr>
        <sz val="8"/>
        <color rgb="FFFF0000"/>
        <rFont val="Tahoma"/>
        <family val="2"/>
      </rPr>
      <t>(DAK Fisik SD)</t>
    </r>
  </si>
  <si>
    <r>
      <t>Membayar Belanja Modal Termin II Pek.REV.DAK FISIK BIDANG PENDIDIKAN SDN LAREN 04 KEC. BUMIAYU oleh CV KARIDA SEJAHTERA Sesuai SPK No: 422.7/1589/SP-Dikdas/2024 tgl.21 Juni 2024 dan 422.7/1596/Adendum-Dikdas/2024 tgl.9 Juli 2024 .</t>
    </r>
    <r>
      <rPr>
        <sz val="8"/>
        <color rgb="FFFF0000"/>
        <rFont val="Tahoma"/>
        <family val="2"/>
      </rPr>
      <t xml:space="preserve"> (DAK Fisik SD)</t>
    </r>
  </si>
  <si>
    <r>
      <t xml:space="preserve">Membayar Belanja Modal Termin II Pek.REV.DAK FISIK BIDANG PENDIDIKAN SDN LAREN 04 KEC. BUMIAYU oleh CV KARIDA SEJAHTERA Sesuai SPK No: 422.7/1589/SP-Dikdas/2024 tgl.21 Juni 2024 dan 422.7/1596/Adendum-Dikdas/2024 tgl.9 Juli 2024 . </t>
    </r>
    <r>
      <rPr>
        <sz val="8"/>
        <color rgb="FFFF0000"/>
        <rFont val="Tahoma"/>
        <family val="2"/>
      </rPr>
      <t>(DAK Fisik SD)</t>
    </r>
  </si>
  <si>
    <r>
      <t xml:space="preserve">Membayar Belanja Modal Termin II Pek.REV.DAK FISIK BIDANG PENDIDIKAN SDN LAREN 04 KEC. BUMIAYU oleh CV KARIDA SEJAHTERA Sesuai SPK No: 422.7/1589/SP-Dikdas/2024 tgl.21 Juni 2024 dan 422.7/1596/Adendum-Dikdas/2024 tgl.9 Juli 2024 . </t>
    </r>
    <r>
      <rPr>
        <sz val="8"/>
        <color rgb="FFFF0000"/>
        <rFont val="Tahoma"/>
        <family val="2"/>
      </rPr>
      <t>(DAK Fisik SD</t>
    </r>
    <r>
      <rPr>
        <sz val="8"/>
        <rFont val="Tahoma"/>
        <family val="2"/>
      </rPr>
      <t>)</t>
    </r>
  </si>
  <si>
    <r>
      <t>Membayar Belanja Modal Termin II Pek.REV.DAK FISIK BIDANG PENDIDIKAN SMPN 3 BUMIAYU oleh CV. MEGA MANDIRI Sesuai Surat Nomor : 422.7/1757/SP-Dikdas/2024 tgl.24 Juni 2024 dan 422.7/1764/Adendum-Dikdas/2024 tgl.9 Juli 2024.</t>
    </r>
    <r>
      <rPr>
        <sz val="8"/>
        <color rgb="FFFF0000"/>
        <rFont val="Tahoma"/>
        <family val="2"/>
      </rPr>
      <t xml:space="preserve"> (DAK Fisik SMP)</t>
    </r>
  </si>
  <si>
    <r>
      <t xml:space="preserve">Membayar Belanja Modal Termin II Pek.REV.DAK FISIK BIDANG PENDIDIKAN SMPN 3 BUMIAYU oleh CV. MEGA MANDIRI Sesuai Surat Nomor : 422.7/1757/SP-Dikdas/2024 tgl.24 Juni 2024 dan 422.7/1764/Adendum-Dikdas/2024 tgl.9 Juli 2024. </t>
    </r>
    <r>
      <rPr>
        <sz val="8"/>
        <color rgb="FFFF0000"/>
        <rFont val="Tahoma"/>
        <family val="2"/>
      </rPr>
      <t>(DAK Fisik SMP)</t>
    </r>
  </si>
  <si>
    <r>
      <t xml:space="preserve">Membayar Belanja Modal Termin III Pek.REV.DAK FISIK BIDANG PENDIDIKAN SDN SIGEMPOL 03 KEC. BREBES oleh CV. SHAKA AJI PERKASA Sesuai SPK No: 422.7/1541/SP-Dikdas/2024 tgl.21 Juni 2024 dan 422.7/1548/Adendum-Dikdas/2024 tgl.9 Juli 2024. </t>
    </r>
    <r>
      <rPr>
        <sz val="8"/>
        <color rgb="FFFF0000"/>
        <rFont val="Tahoma"/>
        <family val="2"/>
      </rPr>
      <t>(DAK Fisik SD)</t>
    </r>
  </si>
  <si>
    <r>
      <t>Membayar Belanja Modal Termin III Pek.REV.DAK FISIK BIDANG PENDIDIKAN SDN SIGEMPOL 03 KEC. BREBES oleh CV. SHAKA AJI PERKASA Sesuai SPK No: 422.7/1541/SP-Dikdas/2024 tgl.21 Juni 2024 dan 422.7/1548/Adendum-Dikdas/2024 tgl.9 Juli 2024.</t>
    </r>
    <r>
      <rPr>
        <sz val="8"/>
        <color rgb="FFFF0000"/>
        <rFont val="Tahoma"/>
        <family val="2"/>
      </rPr>
      <t xml:space="preserve"> (DAK Fisik SD)</t>
    </r>
  </si>
  <si>
    <r>
      <t xml:space="preserve">Membayar Ret.5% DAK FISIK PENDIDIKAN SDN SIGEMPOL 03 Sesuai SPK No: 422.7/1541/SP-Dikdas/2024 tgl.21-6-2024 dan 422.7/1548/Adendum-Dikdas/2024 tgl.9-7-2024, BAST No. 422.7/1985/2024 tgl.18-10-2024 dan BG.PEM/565/BG/028/2024 tgl.22-10-2024. </t>
    </r>
    <r>
      <rPr>
        <sz val="8"/>
        <color rgb="FFFF0000"/>
        <rFont val="Tahoma"/>
        <family val="2"/>
      </rPr>
      <t>(DAK Fisik SD)</t>
    </r>
  </si>
  <si>
    <r>
      <t>Membayar Ret.5% DAK FISIK PENDIDIKAN SDN SIGEMPOL 03 Sesuai SPK No: 422.7/1541/SP-Dikdas/2024 tgl.21-6-2024 dan 422.7/1548/Adendum-Dikdas/2024 tgl.9-7-2024, BAST No. 422.7/1985/2024 tgl.18-10-2024 dan BG.PEM/565/BG/028/2024 tgl.22-10-2024.</t>
    </r>
    <r>
      <rPr>
        <sz val="8"/>
        <color rgb="FFFF0000"/>
        <rFont val="Tahoma"/>
        <family val="2"/>
      </rPr>
      <t xml:space="preserve"> (DAK Fisik SD)</t>
    </r>
  </si>
  <si>
    <r>
      <t xml:space="preserve">Membayar Belanja Modal Termin I Pek.REV.DAK FISIK BIDANG PENDIDIKAN SDN KALIWADAS 02 KEC. BUMIAYU oleh CV KARYA MENTARI Sesuai SPK No: 422.7/1581/SP-Dikdas/2024 tgl.21 Juni 2024 dan 422.7/1588/Adendum-Dikdas/2024 tgl. 9 Juli 2024. </t>
    </r>
    <r>
      <rPr>
        <sz val="8"/>
        <color rgb="FFFF0000"/>
        <rFont val="Tahoma"/>
        <family val="2"/>
      </rPr>
      <t>(DAK Fisik SD)</t>
    </r>
  </si>
  <si>
    <r>
      <t>Membayar Belanja Modal Termin I Pek. REV. DAK FISIK BIDANG SDN LAREN 04 KEC. BUMIAYU oleh CV KARIDA SEJAHTERA Sesuai SPK No: 422.7/1589/SP-Dikdas/2024 tgl. 21 Juni 2024 dan 422.7/1596/Adendum-Dikdas/2024 tgl. 9 Juli 2024.</t>
    </r>
    <r>
      <rPr>
        <sz val="8"/>
        <color rgb="FFFF0000"/>
        <rFont val="Tahoma"/>
        <family val="2"/>
      </rPr>
      <t xml:space="preserve"> (DAK Fisik SD)</t>
    </r>
  </si>
  <si>
    <r>
      <t>Membayar Belanja Modal Termin I Pek. REV. DAK FISIK PENDIDIKAN SDN LAREN 04 KEC. BUMIAYU oleh CV KARIDA SEJAHTERA Sesuai SPK No: 422.7/1589/SP-Dikdas/2024 tgl. 21 Juni 2024 dan 422.7/1596/Adendum-Dikdas/2024 tgl. 9 Juli 2024.</t>
    </r>
    <r>
      <rPr>
        <sz val="8"/>
        <color rgb="FFFF0000"/>
        <rFont val="Tahoma"/>
        <family val="2"/>
      </rPr>
      <t xml:space="preserve"> (DAK Fisik SD)</t>
    </r>
  </si>
  <si>
    <r>
      <t xml:space="preserve">Membayar Belanja Modal Termin I Pek.REV.DAK FISIK BIDANG PENDIDIKAN SMPN 3 BUMIAYU oleh CV. MEGA MANDIRI Sesuai SPK No: 422.7/1757/SP-Dikdas/2024 tgl.24 Juni 2024 dan 422.7/1764/Adendum-Dikdas/2024 tgl.9 Juli 2024. </t>
    </r>
    <r>
      <rPr>
        <sz val="8"/>
        <color rgb="FFFF0000"/>
        <rFont val="Tahoma"/>
        <family val="2"/>
      </rPr>
      <t>(DAK Fisik SMP)</t>
    </r>
  </si>
  <si>
    <r>
      <t>Membayar Hibah Barang Termin I Pek. REV. DAK FISIK BID. PENDIDIKAN SMP PUSPONEGORO PAGUYANGAN oleh CV KARYA MENTARI Sesuai SPK No: 422.7/1749/SP-Dikdas/2024 tgl.1 Juli 2024 dan 422.7/1756/Adendum-Dikdas/2024 tgl.9 Juli 2024.</t>
    </r>
    <r>
      <rPr>
        <sz val="8"/>
        <color rgb="FFFF0000"/>
        <rFont val="Tahoma"/>
        <family val="2"/>
      </rPr>
      <t xml:space="preserve"> (DAK Fisik SMP)</t>
    </r>
  </si>
  <si>
    <r>
      <t>Membayar Belanja Modal Termin II Pek.REV.DAK FISIK BID. PENDIDIKAN SMPN 3 KERSANA oleh CV. UMBUL MULYO Sesuai SPK No: 422.7/1781/SP-Dikdas/2024 tgl.25 Juni 2024 dan 422.7/1788/Adendum-Dikdas/2024 tgl.9 Juli 2024.</t>
    </r>
    <r>
      <rPr>
        <sz val="8"/>
        <color rgb="FFFF0000"/>
        <rFont val="Tahoma"/>
        <family val="2"/>
      </rPr>
      <t xml:space="preserve"> (DAK Fisik SMP)</t>
    </r>
  </si>
  <si>
    <t>Realisasi s.d Oktobeber 2024</t>
  </si>
  <si>
    <t>Rehabilitasi Perpustakaan Sekolah (SD)</t>
  </si>
  <si>
    <t>Rehabilitasi Sedang/Berat Ruang Laboratorium Sekolah (SMP)</t>
  </si>
  <si>
    <t>33.29/04.0/000778/LS/1.01.2.19.0.00.03.0000/P6/10/2024</t>
  </si>
  <si>
    <t>33.29/04.0/000779/LS/1.01.2.19.0.00.03.0000/P6/10/2024</t>
  </si>
  <si>
    <t>33.29/04.0/000780/LS/1.01.2.19.0.00.03.0000/P6/10/2024</t>
  </si>
  <si>
    <t>Membayar Belanja Jasa Tenaga Administrasi, &amp; Tenaga Pelayanan Umum pada Dinas Pendidikan, Pemuda &amp; Olahraga Kab. Brebes bagian Bulan Oktober 2024 (DAU)</t>
  </si>
  <si>
    <t>Membayar Ganti Uang Persediaan (GU)-8 Belanja Barang dan Jasa Kegiatan pada Dinas Pendidikan Pemuda dan Olahraga Kabupaten Brebes</t>
  </si>
  <si>
    <t>Membayar Honorarium Tenaga Kontrak bulan Oktober 2024 serta Premi Asuransi Kesehatan dan Premi Asuransi Ketenagakerjaan bulan November 2024 untuk 1 Tenaga Kontrak pada Dinas Pendidikan Pemuda dan Olahraga Kab. Brebes (DAU-Pendidikan)</t>
  </si>
  <si>
    <t>33.29/04.0/000781/LS/1.01.2.19.0.00.03.0000/P6/10/2024</t>
  </si>
  <si>
    <t>33.29/04.0/000782/LS/1.01.2.19.0.00.03.0000/P6/10/2024</t>
  </si>
  <si>
    <t>33.29/04.0/000783/LS/1.01.2.19.0.00.03.0000/P6/10/2024</t>
  </si>
  <si>
    <t>33.29/04.0/000784/LS/1.01.2.19.0.00.03.0000/P6/10/2024</t>
  </si>
  <si>
    <t>33.29/04.0/000785/LS/1.01.2.19.0.00.03.0000/P6/10/2024</t>
  </si>
  <si>
    <t>33.29/04.0/000786/LS/1.01.2.19.0.00.03.0000/P6/10/2024</t>
  </si>
  <si>
    <t>33.29/04.0/000787/LS/1.01.2.19.0.00.03.0000/P6/10/2024</t>
  </si>
  <si>
    <t>33.29/04.0/000788/LS/1.01.2.19.0.00.03.0000/P6/10/2024</t>
  </si>
  <si>
    <t>33.29/04.0/000789/LS/1.01.2.19.0.00.03.0000/P6/10/2024</t>
  </si>
  <si>
    <t>33.29/04.0/000790/LS/1.01.2.19.0.00.03.0000/P6/10/2024</t>
  </si>
  <si>
    <t>33.29/04.0/000791/LS/1.01.2.19.0.00.03.0000/P6/10/2024</t>
  </si>
  <si>
    <t>33.29/04.0/000792/LS/1.01.2.19.0.00.03.0000/P6/10/2024</t>
  </si>
  <si>
    <t>33.29/04.0/000793/LS/1.01.2.19.0.00.03.0000/P6/10/2024</t>
  </si>
  <si>
    <t>Membayar Pengadaan Belanja Pakaian Olahraga FORDA KORMI Tingkat Provinsi Jateng Tahun Anggaran 2024 Sesuai dengan Surat Pesanan ID Nomor : ZS1-P2410-10730785 tanggal 23 Oktober 2024. (DAU-Pendidikan)</t>
  </si>
  <si>
    <t>Membayar Pekerjaan Pengadaan Belanja Pakaian Olahraga POPDA SD DAN SMP TINGKAT PROVINSI JAWA TENGAH Tahun Anggaran 2024 Sesuai dengan Surat Pesanan ID Nomor : ZS1-P2410-10730982 tanggal 23 Oktober 2024. (DAU-Pendidikan)</t>
  </si>
  <si>
    <t>Membayar Belanja Modal Pekerjaan Rehab SDN Wanatirta 3 Kec.Paguyangan oleh CV. AVICENNA Sesuai Surat Nomor : 422.7/3007/SPK-Dikdas/2024 Tanggal 12 Agustus 2024. (DAU Pendidikan)</t>
  </si>
  <si>
    <t>Membayar Belanja Modal B. Pemel Retensi 5% Pek. Rehab SDN Wanatirta 3 Kec.Paguyangan Sesuai SPK No : 422.7/3007/SPK-Dikdas/2024 tgl.12 Agustus 2024, BAST No.422.7/3589/2024 tgl.25-9-2024 dan BG 1664/PEM/BG/BPD/BMY/X/2024 Tgl 1 -10-2024. (DAU Pendidikan)</t>
  </si>
  <si>
    <t>Membayar Belanja Perjalanan Dinas Luar Daerah Keg. Penyusunan Peta Jalan Pendidikan Jawa Tengah Tahun 2025-2045 ke Kota Surakarta Tgl 6-7 November 2024 Sesuai SPT No. 094/0978/2024 A.n Ajeng Kania Permanik, S.IP Cs (DAU)</t>
  </si>
  <si>
    <t>Membayar Belanja Modal Pekerjaan REHAB PAGAR SD NEGERI BOJONGSARI 01 oleh CV. Tiara Ageng Sesuai Surat Nomor : 422.7/2887/SPK-Dikdas/2024 Tanggal 8 Agustus 2024. (DAU Pendidikan)</t>
  </si>
  <si>
    <t>Membayar Belanja Retensi 5% Pek. REHAB PAGAR SDN BOJONGSARI 01 oleh CV. Tiara Ageng Sesuai SPK No : 422.7/2887/SPK-Dikdas/2024 tgl 8-8-2024, BAST No. 422.7/3424/2024 tgl. 25-09-2024 dan BG PEM/448/BG/028/2024 Tgl 25-9-2024. (DAU Pendidikan)</t>
  </si>
  <si>
    <t>Membayar Belanja Modal Pekerjaan Rehab Ruang Kelas SMP Negeri 3 Brebes oleh CV. Aris Jaya Sesuai Surat Nomor : 422.7/3015/SPK-Dikdas/2024 Tanggal 2 September 2024. (DAU Pendidikan)</t>
  </si>
  <si>
    <t>Membayar Belanja Modal B. Pemel Retensi 5% Pek.Rehab Ruang Kelas SMPN 3 Brebes oleh CV. Aris Jaya Sesuai SKP No: 422.7/3015/SPK-Dikdas/2024 tgl.2-9-2024, BAST No.422.7/3600/2024 tgl. 8-10-2024 dan BG PEM/520/BG/028/2024 Tgl 11-10-2024. (DAU Pendidikan)</t>
  </si>
  <si>
    <t>Membayar Belanja Modal Pekerjaan Rehab untuk ruang kelas SDN Losari kidul 01 kec losari oleh CV. AVICENNA Sesuai Surat Nomor : 422.7/2975/SPK-Dikdas/2024 Tanggal 12 Agustus 2024. (DAU Pendidikan)</t>
  </si>
  <si>
    <t>Membayar Belanja Modal B. Pemel Retensi 5% Pek.Rehab ruang kelas SDN Losari kidul 01 Sesuai SPK No: 422.7/2975/SPK-Dikdas/2024 Tanggal 12 Agustus 2024, BAST No.422.7/3545/2024 tgl. 8-10-2024 dan BG PEM/502/BG/028/2024 Tgl 8 Oktober 2024. (DAU Pendidikan)</t>
  </si>
  <si>
    <t>Membayar Uang Lembur PNS dan Non PNS Kegiatan Verifikasi Peserta Didik GKB dan DTS Tahun 2024 di Kabupaten Brebes Tgl. 01 s/d 12 Oktober 2024 (DAU-Pendidikan)</t>
  </si>
  <si>
    <t>Membayar Uang Lembur ASN dan Non ASN Kegiatan Penatausahaan dan Pelaporan Aset Barang Milik Daerah Tahunan tgl. 1,2,3,5,7,8,9,10,11,12,19,28,29,30 dan 31 Oktober 2024 (DAU)</t>
  </si>
  <si>
    <t>33.29/04.0/000794/LS/1.01.2.19.0.00.03.0000/P6/10/2024</t>
  </si>
  <si>
    <t>33.29/04.0/000795/LS/1.01.2.19.0.00.03.0000/P6/10/2024</t>
  </si>
  <si>
    <t>33.29/04.0/000796/LS/1.01.2.19.0.00.03.0000/P6/10/2024</t>
  </si>
  <si>
    <t>33.29/04.0/000797/LS/1.01.2.19.0.00.03.0000/P6/10/2024</t>
  </si>
  <si>
    <t>33.29/04.0/000798/LS/1.01.2.19.0.00.03.0000/P6/10/2024</t>
  </si>
  <si>
    <t>33.29/04.0/000799/LS/1.01.2.19.0.00.03.0000/P6/10/2024</t>
  </si>
  <si>
    <t>33.29/04.0/000800/LS/1.01.2.19.0.00.03.0000/P6/10/2024</t>
  </si>
  <si>
    <t>33.29/04.0/000801/LS/1.01.2.19.0.00.03.0000/P6/10/2024</t>
  </si>
  <si>
    <t>33.29/04.0/000802/LS/1.01.2.19.0.00.03.0000/P6/10/2024</t>
  </si>
  <si>
    <t>33.29/04.0/000803/LS/1.01.2.19.0.00.03.0000/P6/10/2024</t>
  </si>
  <si>
    <t>33.29/04.0/000804/LS/1.01.2.19.0.00.03.0000/P6/10/2024</t>
  </si>
  <si>
    <t>33.29/04.0/000805/LS/1.01.2.19.0.00.03.0000/P6/10/2024</t>
  </si>
  <si>
    <t>33.29/04.0/000806/LS/1.01.2.19.0.00.03.0000/P6/10/2024</t>
  </si>
  <si>
    <t>33.29/04.0/000807/LS/1.01.2.19.0.00.03.0000/P6/10/2024</t>
  </si>
  <si>
    <t>33.29/04.0/000808/LS/1.01.2.19.0.00.03.0000/P6/10/2024</t>
  </si>
  <si>
    <t>33.29/04.0/000809/LS/1.01.2.19.0.00.03.0000/P6/10/2024</t>
  </si>
  <si>
    <t>33.29/04.0/000810/LS/1.01.2.19.0.00.03.0000/P6/10/2024</t>
  </si>
  <si>
    <t>33.29/04.0/000811/LS/1.01.2.19.0.00.03.0000/P6/10/2024</t>
  </si>
  <si>
    <t>33.29/04.0/000812/LS/1.01.2.19.0.00.03.0000/P6/10/2024</t>
  </si>
  <si>
    <t>Membayar Belanja Modal Termin II Pek.REV. DAK FISIK BIDANG PENDIDIKAN SDN KALIWADAS 02 KEC. BUMIAYU oleh CV KARYA MENTARI Sesuai SPK no: 422.7/1581/SP-Dikdas/2024 tgl.21 Juni 2024 dan 422.7/1588/Adendum-Dikdas/2024 tgl.9 Juli 2024. (DAK Fisik SD)</t>
  </si>
  <si>
    <t>33.29/04.0/000813/LS/1.01.2.19.0.00.03.0000/P6/10/2024</t>
  </si>
  <si>
    <t>33.29/04.0/000814/LS/1.01.2.19.0.00.03.0000/P6/10/2024</t>
  </si>
  <si>
    <t>33.29/04.0/000815/LS/1.01.2.19.0.00.03.0000/P6/10/2024</t>
  </si>
  <si>
    <t>33.29/04.0/000816/LS/1.01.2.19.0.00.03.0000/P6/10/2024</t>
  </si>
  <si>
    <t>33.29/04.0/000817/LS/1.01.2.19.0.00.03.0000/P6/10/2024</t>
  </si>
  <si>
    <t>33.29/04.0/000818/LS/1.01.2.19.0.00.03.0000/P6/10/2024</t>
  </si>
  <si>
    <t>33.29/04.0/000819/LS/1.01.2.19.0.00.03.0000/P6/10/2024</t>
  </si>
  <si>
    <t>33.29/04.0/000820/LS/1.01.2.19.0.00.03.0000/P6/10/2024</t>
  </si>
  <si>
    <t>33.29/04.0/000821/LS/1.01.2.19.0.00.03.0000/P6/10/2024</t>
  </si>
  <si>
    <t>33.29/04.0/000822/LS/1.01.2.19.0.00.03.0000/P6/10/2024</t>
  </si>
  <si>
    <t>33.29/04.0/000823/LS/1.01.2.19.0.00.03.0000/P6/10/2024</t>
  </si>
  <si>
    <t>33.29/04.0/000824/LS/1.01.2.19.0.00.03.0000/P6/10/2024</t>
  </si>
  <si>
    <t>33.29/04.0/000825/LS/1.01.2.19.0.00.03.0000/P6/10/2024</t>
  </si>
  <si>
    <t>33.29/04.0/000826/LS/1.01.2.19.0.00.03.0000/P6/10/2024</t>
  </si>
  <si>
    <t>33.29/04.0/000827/LS/1.01.2.19.0.00.03.0000/P6/10/2024</t>
  </si>
  <si>
    <t>33.29/04.0/000828/LS/1.01.2.19.0.00.03.0000/P6/10/2024</t>
  </si>
  <si>
    <t>33.29/04.0/000829/LS/1.01.2.19.0.00.03.0000/P6/10/2024</t>
  </si>
  <si>
    <t>33.29/04.0/000830/LS/1.01.2.19.0.00.03.0000/P6/10/2024</t>
  </si>
  <si>
    <t>33.29/04.0/000831/LS/1.01.2.19.0.00.03.0000/P6/10/2024</t>
  </si>
  <si>
    <t>33.29/04.0/000832/LS/1.01.2.19.0.00.03.0000/P6/10/2024</t>
  </si>
  <si>
    <t>33.29/04.0/000833/LS/1.01.2.19.0.00.03.0000/P6/10/2024</t>
  </si>
  <si>
    <t>33.29/04.0/000834/LS/1.01.2.19.0.00.03.0000/P6/10/2024</t>
  </si>
  <si>
    <t>33.29/04.0/000835/LS/1.01.2.19.0.00.03.0000/P6/10/2024</t>
  </si>
  <si>
    <t>33.29/04.0/000836/LS/1.01.2.19.0.00.03.0000/P6/10/2024</t>
  </si>
  <si>
    <t>33.29/04.0/000837/LS/1.01.2.19.0.00.03.0000/P6/10/2024</t>
  </si>
  <si>
    <t>33.29/04.0/000838/LS/1.01.2.19.0.00.03.0000/P6/10/2024</t>
  </si>
  <si>
    <t>33.29/04.0/000839/LS/1.01.2.19.0.00.03.0000/P6/10/2024</t>
  </si>
  <si>
    <t>33.29/04.0/000840/LS/1.01.2.19.0.00.03.0000/P6/10/2024</t>
  </si>
  <si>
    <t>33.29/04.0/000841/LS/1.01.2.19.0.00.03.0000/P6/10/2024</t>
  </si>
  <si>
    <t>33.29/04.0/000842/LS/1.01.2.19.0.00.03.0000/P6/10/2024</t>
  </si>
  <si>
    <t>Membayar Belanja Modal Termin II Pek.REV.DAK FISIK BIDANG PENDIDIKAN SDN CIHAUR 01 KEC. BANJARHARJO oleh CV. TRI YOGA Sesuai SPK No: 422.7/1605/SP-Dikdas/2024 tgl.2 Juli 2024 dan 422.7/1612/Adendum-Dikdas/2024 tgl.9 Juli 2024. (DAK Fisik SD)</t>
  </si>
  <si>
    <t>Membayar Belanja Modal Pekerjaan PERBAIKAN HALAMAN SDN 04 PESANTUNAN DESA PESANTUNAN KEC. WANASARI oleh CV. Betah Sentosa Sesuai Surat Nomor : 422.7/3159/SPK-Dikdas/2024 Tanggal 09 Agustus 2024.(DAU Pendidikan)</t>
  </si>
  <si>
    <t>Membayar Belanja Retensi 5% Pek. halaman SDN 04 PESANTUNAN KEC. WANASARI oleh CV. Betah Sentosa Sesuai SPK No: 422.7/3159/SPK-Dikdas/2024 tgl.09-8-2024, BAST No.422.7/3798/2024 tgl.02-10-2024 dan BG PEM/518/BG/028/2024 Tgl 11-10-2024. (DAU Pendidikan)</t>
  </si>
  <si>
    <t>Membayar Belanja Modal Bantuan Pengadaan Lapangan Olahraga untuk SMPN 1 Songgom oleh CV. GENERALS Sesuai Surat Nomor : 422.7/2759/SPK-Dikdas/2024 tgl. 2 September 2024. (DAU Pendidikan)</t>
  </si>
  <si>
    <t>Membayar Retensi 5% Pek. Bantuan Peng. Lapangan Olahraga untuk SMP Negeri 1 SONGGOM oleh CV. Generals Sesuai SPK NO.: 422.7/2759/SPK-Dikdas/2024 tgl. 2-9-2024 BAST No.422.7/3248/2024 dan BG No. PEM/417/BG/028/2024 tgl. 19-9-2024. (DAU Pendidikan)</t>
  </si>
  <si>
    <t>Membayar Belanja Modal Pekerjaan Pavingisasi SDN Sigambir 02 oleh CV. SINAR JAYA KARYA Sesuai Surat Nomor : 422.7/3055/SPK-Dikdas/2024 Tanggal 06 September 2024. (DAU Pendidikan)</t>
  </si>
  <si>
    <t>Membayar Belanja Modal B. Pemel Retensi 5% Pek.Pavingisasi SDN Sigambir 02 Sesuai SPK No: 422.7/3055/SPK-Dikdas/2024 tgl.06-9-2024, BAST No. 422.7/3655/2024 tgl.2-10-2024 dan BG PEM/496/BG/028/2024 Tgl 04-10-2024. (DAU Pendidikan)</t>
  </si>
  <si>
    <t>Membayar Belanja Modal Pekerjaan Rehab Ruang Kelas SD Negeri Pasarbatang 07 Brebes oleh CV. Tiara Ageng Sesuai Surat Nomor : 422.7/3143/SPK-Dikdas/2024 Tanggal 8 Agustus 2024. (DAU Pendidikan)</t>
  </si>
  <si>
    <t>Membayar Belanja Modal B. Pemel Retensi 5% Pek.Rehab Ruang Kelas SDN Pasarbatang 07 Brebes Sesuai SPK NO: 422.7/3143/SPK-Dikdas/2024 tgl.8 Agustus 2024, BAST No.422.7/3776/2024 tgl.19-09-2024 dan BG PEM/425/BG/028/2024 Tgl 24 -9-2024. (DAU Pendidikan)</t>
  </si>
  <si>
    <t>Membayar Uang Lembur PNS dan Non PNS Kegiatan Pendataan Asesmen Nasional Jenjang SD Tgl. 13 September s.d 12 Oktober 2024 (DAU-Pendidikan)</t>
  </si>
  <si>
    <t>Membayar Belanja Langganan Jurnal Pelaksanaan Uji Kompetesi dan Peningkatan Mutu Pendidik Melalui Aksi Nyata Tahun 2024 Sesuai Surat Pesanan No : TAN-P2410-10722195 Tgl. 20/10/2024 (DAU-Pendidikan)</t>
  </si>
  <si>
    <t>Membayar Pengadaan Makanan dan Minuman Jamuan Tamu Pelaksanaan Program Pendidikan Guru Penggerak SMP dan Program Pendidikan Profesi Guru (PPG) SMP Tahun 2024 Surat Pesanan No : MC6-P2410-10722393 Tgl. 22/10/2024 (DAU-Pendidikan)</t>
  </si>
  <si>
    <t>Membayar Belanja Modal Pekerjaan Rehab Ruang Perpustakaan SD Negeri Padasugih 02 Brebes oleh CV. GENERALS Sesuai Surat Nomor : 422.7/3071/SPK-Dikdas/2024 Tanggal 09 Agustus 2024. (DAU Pendidikan)</t>
  </si>
  <si>
    <t>Membayar Belanja Modal B. Pemel Retensi 5% Pek.Rehab Ruang Perpustakaan SDN Padasugih 02 Brebes Sesuai SPK No: 422.7/3071/SPK-Dikdas/2024 tgl.09-8-2024, BAST No.422.7/3677/2024 tgl.17-9-2024 dan BG PEM/416/BG/028/2024 Tgl 19-9-2024. (DAU Pendidikan)</t>
  </si>
  <si>
    <t>Membayar Belanja Modal Pekerjaan Pembangunan Pagar Dan Gapura Sd Negeri Windusakti Salem oleh CV. Azas Fila Sesuai Surat Nomor : 422.7/3175/SPK-Dikdas/2024 Tanggal 8 Agustus 2024.(DAU Pendidikan)</t>
  </si>
  <si>
    <t>Membayar Belanja Retensi 5% Pek.Pembangunan Pagar &amp; Gapura SDN Windusakti Salem oleh CV. Azas Fila Sesuai SPK No: 422.7/3175/SPK-Dikdas/2024 tgl.8-8-2024, BAST No.422.7/3820/2024 tgl.9-10-2024, BG PEM/506/BG/028/2024 Tgl 9-10-2024. (DAU Pendidikan)</t>
  </si>
  <si>
    <t>Penatausahaan barang Milik Daerah pada SKPD</t>
  </si>
  <si>
    <t>Penyediaan Jasa Pelayanan Umum kantor</t>
  </si>
  <si>
    <t>Pembangunan Sarana, Prasarana dan utilitas Sekolah (SD)</t>
  </si>
  <si>
    <t>Penyelenggaraan Proses Belajar Bagi Peserta Didik (SD)</t>
  </si>
  <si>
    <t>Pembangunan Sarana, Prasarana dan utilitas Sekolah (SMP)</t>
  </si>
  <si>
    <t>Pengembangan Karir Peendidik dan Tenaga Kependidikan pada Satuan Pendidikan Sekolah Menengah Pertama</t>
  </si>
  <si>
    <t xml:space="preserve">Rincian Dana BOS Sekolah Dasar Negeri </t>
  </si>
  <si>
    <t>Pengelolaan Dana BOS Sekolah Dasar (SD)</t>
  </si>
  <si>
    <t>Pengelolaan Dana BOS Sekolah Menengah Pertama (SMP)</t>
  </si>
  <si>
    <t>Rincian Dana BOS Sekolah Menengah Pertama Negeri</t>
  </si>
  <si>
    <t>Rincian Dana BOS Sekolah Menengah Pertama Swasta</t>
  </si>
  <si>
    <t>Rincian Dana BOP PAUD Negeri</t>
  </si>
  <si>
    <t>Rincian Dana BOP PAUD Swasta</t>
  </si>
  <si>
    <t>Rincian Dana BOP Sekolah Nonformal/Kesetaraan Negeri</t>
  </si>
  <si>
    <t>Rincian Dana BOP Sekolah Nonformal/Kesetaraan Swasta</t>
  </si>
  <si>
    <t>30 Juni 2024</t>
  </si>
  <si>
    <t>00001/0.01.01.01/SP2B/2024</t>
  </si>
  <si>
    <t>Rincian Dana BOS Sekolah Dasar Swasta</t>
  </si>
  <si>
    <t>BOS Sekolah</t>
  </si>
  <si>
    <t>GU 8</t>
  </si>
  <si>
    <t>33.29/04.0/000843/LS/1.01.2.19.0.00.03.0000/P6/10/2024</t>
  </si>
  <si>
    <t>33.29/04.0/000844/LS/1.01.2.19.0.00.03.0000/P6/10/2024</t>
  </si>
  <si>
    <t>33.29/04.0/000845/LS/1.01.2.19.0.00.03.0000/P6/10/2024</t>
  </si>
  <si>
    <t>Membayar Belanja Bantuan Sosial Uang Kegiatan Beasiswa Bidikmisi Jenjang Perguruan Tinggi (DAU-Pendidikan)</t>
  </si>
  <si>
    <t>Membayar Pengadaan Belanja Pakaian Olahraga Fasilitasi KORMI Kabupaten Brebes Tahun Anggaran 2024 Sesuai dengan Surat Pesanan ID Nomor : ZS1-P2410-10731882 tanggal 23 Oktober 2024. DAU-Pendidikan</t>
  </si>
  <si>
    <t>Membayar Pengadaan Belanja Pakaian Olahraga Liga Sepakbola Pelajar / U16 Kabupaten Brebes Tahun Anggaran 2024 Sesuai dengan Surat Pesanan ID Nomor : ZS1-P2410-10731968 tanggal 23 Oktober 2024. DAU-Pendidikan</t>
  </si>
  <si>
    <r>
      <t xml:space="preserve">Membayar Belanja Modal Termin II Pek.REV. DAK FISIK BIDANG PENDIDIKAN SDN KALIWADAS 02 KEC. BUMIAYU oleh CV KARYA MENTARI Sesuai SPK no: 422.7/1581/SP-Dikdas/2024 tgl.21 Juni 2024 dan 422.7/1588/Adendum-Dikdas/2024 tgl.9 Juli 2024. </t>
    </r>
    <r>
      <rPr>
        <sz val="8"/>
        <color rgb="FFFF0000"/>
        <rFont val="Tahoma"/>
        <family val="2"/>
      </rPr>
      <t>(DAK Fisik SD)</t>
    </r>
  </si>
  <si>
    <r>
      <t>Membayar Belanja Modal Termin I, II dan III Pek.REV.DAK FISIK BIDANG PENDIDIKAN SDN PAREREJA 02 oleh CV. TATA BANGUN Sesuai SPK No: 422.7/1613/SP-Dikdas/2024 Tanggal 25 Juni 2024 dan 422.7/1620/Adendum-Dikdas/2024 Tanggal 9 Juli 2024.</t>
    </r>
    <r>
      <rPr>
        <sz val="8"/>
        <color rgb="FFFF0000"/>
        <rFont val="Tahoma"/>
        <family val="2"/>
      </rPr>
      <t>(DAK Fisik SD)</t>
    </r>
  </si>
  <si>
    <r>
      <t>Membayar Belanja Ret.5% Pek.REV.DAK SDN PAREREJA 02 Sesuai SPK No:422.7/1613/SP-Dikdas/2024 tgl.25-6-2024 dan 422.7/1620/Adendum-Dikdas/2024 tgl.9-6-2024, BAST No.422.7/2192/2024 tgl.11-10-2024 dan BG PEM/559/BG/028/2024 Tgl 21-10-2024.</t>
    </r>
    <r>
      <rPr>
        <sz val="8"/>
        <color rgb="FFFF0000"/>
        <rFont val="Tahoma"/>
        <family val="2"/>
      </rPr>
      <t>(DAK Fisik SD)</t>
    </r>
  </si>
  <si>
    <r>
      <t>Membayar Belanja Modal Termin I, II dan III Pek.REV.DAK FISIK BIDANG PENDIDIKAN SDN PAREREJA 02 oleh CV. TATA BANGUN Sesuai SPK No: 422.7/1613/SP-Dikdas/2024 Tanggal 25 Juni 2024 dan 422.7/1620/Adendum-Dikdas/2024 Tanggal 9 Juli 2024.</t>
    </r>
    <r>
      <rPr>
        <sz val="8"/>
        <color rgb="FFFF0000"/>
        <rFont val="Tahoma"/>
        <family val="2"/>
      </rPr>
      <t xml:space="preserve"> (DAK Fisik SD)</t>
    </r>
  </si>
  <si>
    <r>
      <t>Membayar Belanja Modal Termin II Pek.REV. DAK FISIK BIDANG PENDIDIKAN SDN KALIWADAS 02 KEC. BUMIAYU oleh CV KARYA MENTARI Sesuai SPK no: 422.7/1581/SP-Dikdas/2024 tgl.21 Juni 2024 dan 422.7/1588/Adendum-Dikdas/2024 tgl.9 Juli 2024.</t>
    </r>
    <r>
      <rPr>
        <sz val="8"/>
        <color rgb="FFFF0000"/>
        <rFont val="Tahoma"/>
        <family val="2"/>
      </rPr>
      <t xml:space="preserve"> (DAK Fisik SD)</t>
    </r>
  </si>
  <si>
    <r>
      <t xml:space="preserve">Membayar Belanja Modal Termin I, II dan III Pek.REV.DAK FISIK BIDANG PENDIDIKAN SDN PAREREJA 02 oleh CV. TATA BANGUN Sesuai SPK No: 422.7/1613/SP-Dikdas/2024 Tanggal 25 Juni 2024 dan 422.7/1620/Adendum-Dikdas/2024 Tanggal 9 Juli 2024. </t>
    </r>
    <r>
      <rPr>
        <sz val="8"/>
        <color rgb="FFFF0000"/>
        <rFont val="Tahoma"/>
        <family val="2"/>
      </rPr>
      <t>(DAK Fisik SD)</t>
    </r>
  </si>
  <si>
    <r>
      <t xml:space="preserve">Membayar Hibah Barang Termin II dan III Pek.REV.DAK FISIK BID.PENDIDIKAN SMP MAARIF NU PAGUYANGAN Sesuai SPK No: 422.7/1685/SP-Dikdas/2024 Tanggal 2 Juli 2024 dan 422.7/1692/Adendum-Dikdas/2024 Tanggal 9 Juli 2024. </t>
    </r>
    <r>
      <rPr>
        <sz val="8"/>
        <color rgb="FFFF0000"/>
        <rFont val="Tahoma"/>
        <family val="2"/>
      </rPr>
      <t>(DAK Fisik SMP)</t>
    </r>
  </si>
  <si>
    <r>
      <t xml:space="preserve">Membayar Retensi 5% Pek.REV.DAK FISIK BID.PENDIDIKAN Sesuai SPK No:422.7/1685/SP-Dikdas/2024 tgl.2-7-2024 dan 422.7/1692/Adendum-Dikdas/2024 tgl.9-7-2024, BAST No.422.7/2399/2024 tgl.18-10-2024 &amp; BG NO. PEM/572/BG/028/2024 Tgl 22-10-2024. </t>
    </r>
    <r>
      <rPr>
        <sz val="8"/>
        <color rgb="FFFF0000"/>
        <rFont val="Tahoma"/>
        <family val="2"/>
      </rPr>
      <t>(DAK Fisik SMP)</t>
    </r>
  </si>
  <si>
    <r>
      <t xml:space="preserve">Membayar Hibah Barang Termin II Pek.REV.DAK FISIK BIDANG PENDIDIKAN SMP PUSPONEGORO PAGUYANGAN oleh CV KARYA MENTARI Sesuai SPK No: 422.7/1749/SP-Dikdas/2024 tgl.1 Juli 2024 dan 422.7/1756/Adendum-Dikdas/2024 tgl.9 Juli 2024. </t>
    </r>
    <r>
      <rPr>
        <sz val="8"/>
        <color rgb="FFFF0000"/>
        <rFont val="Tahoma"/>
        <family val="2"/>
      </rPr>
      <t>(DAK Fisik SMP)</t>
    </r>
  </si>
  <si>
    <r>
      <t>Membayar Hibah Barang Termin II dan III Pek.REV.DAK FISIK BID.PENDIDIKAN SMP MAARIF NU PAGUYANGAN Sesuai SPK No: 422.7/1685/SP-Dikdas/2024 Tanggal 2 Juli 2024 dan 422.7/1692/Adendum-Dikdas/2024 Tanggal 9 Juli 2024.</t>
    </r>
    <r>
      <rPr>
        <sz val="8"/>
        <color rgb="FFFF0000"/>
        <rFont val="Tahoma"/>
        <family val="2"/>
      </rPr>
      <t xml:space="preserve"> (DAK Fisik SMP)</t>
    </r>
  </si>
  <si>
    <t>31 Oktoberr 2024</t>
  </si>
  <si>
    <t>33.29/04.0/000846/LS/1.01.2.19.0.00.03.0000/P6/10/2024</t>
  </si>
  <si>
    <t>33.29/04.0/000847/LS/1.01.2.19.0.00.03.0000/P6/10/2024</t>
  </si>
  <si>
    <t>33.29/04.0/000848/LS/1.01.2.19.0.00.03.0000/P6/10/2024</t>
  </si>
  <si>
    <t>33.29/04.0/000849/LS/1.01.2.19.0.00.03.0000/P6/10/2024</t>
  </si>
  <si>
    <t>33.29/04.0/000850/LS/1.01.2.19.0.00.03.0000/P6/10/2024</t>
  </si>
  <si>
    <t>33.29/04.0/000851/LS/1.01.2.19.0.00.03.0000/P6/10/2024</t>
  </si>
  <si>
    <t>33.29/04.0/000852/LS/1.01.2.19.0.00.03.0000/P6/10/2024</t>
  </si>
  <si>
    <t>33.29/04.0/000853/LS/1.01.2.19.0.00.03.0000/P6/10/2024</t>
  </si>
  <si>
    <t>33.29/04.0/000854/LS/1.01.2.19.0.00.03.0000/P6/10/2024</t>
  </si>
  <si>
    <t>33.29/04.0/000855/LS/1.01.2.19.0.00.03.0000/P6/10/2024</t>
  </si>
  <si>
    <t>Membayar Belanja Pakaian Olahraga Program Pendidikan Guru Penggerak SMP dan Program Pendidikan Profesi Guru (PPG) SMP Tahun 2024 Sesuai Surat Pesanan No: ZS1-P2410-10722288 Tgl. 22/10/2024 (DAU-Pendidikan)</t>
  </si>
  <si>
    <t>Membayar Retensi 5% Pekerjaan Pembuatan Pagar Keliling SDN Wangandalem 2 oleh CV. TATA BANGUN Sesuai SPK No: 422.7/2791/SPK-Dikdas/2024 tgl.8-8-2024, BAST No. 422.7/3292/2024 tgl.15-10-2024 dan BG PEM/569/BG/028/2024 Tgl 22-10-2024. (DAU Pendidikan)</t>
  </si>
  <si>
    <t>Membayar Belanja Modal Pekerjaan Rehab Ruang Kelas SD Negeri Pagejugan 1 Kec Brebes oleh CV. Fauz Sesuai Surat Nomor : 422.7/3031/SPK-Dikdas/2024 Tanggal 06 Agustus 2024. (DAU Pendidikan)</t>
  </si>
  <si>
    <t>Membayar Belanja Retensi 5% Pek.Rehab Ruang Kelas SDN Pagejugan 1 oleh CV. Fauz Sesuai SPK No: 422.7/3031/SPK-Dikdas/2024 tgl.06-8-2024, BAST No. 422.7/3622/2024 tgl. 30-10-2024 dan BG No:PEM/612/BG/028/2024 tgl. 30-10-2024. (DAU Pendidikan)</t>
  </si>
  <si>
    <t>Membayar Belanja Perjalanan Dinas Luar Daerah Kegiatan Festival Transformasi Pendidikan Tahun 2024 ke Solo Tgl 14-16 November 2024 SPT 094 / 1028 / 2024 CARIDAH, M.Pd. ( Cs 2 orang ) (DAU-Pendidikan)</t>
  </si>
  <si>
    <t>Membayar Belanja Perjalanan Dinas Luar Daerah Kegiatan Festival Transformasi Pendidikan Tahun 2024 ke Solo Tgl 14-16 November 2024 SPT 094 / 1026 / 2024 Riyanto, S.Pd Cs 16 orang (DAU-Pendidikan)</t>
  </si>
  <si>
    <r>
      <t xml:space="preserve">Membayar Tambahan Penghasilan Pegawai (TPP) PNSD untuk 517 Pegawai Bulan OKTOBER 2024 Kantor Dindikpora Kabupaten Brebes </t>
    </r>
    <r>
      <rPr>
        <sz val="8"/>
        <color rgb="FF0070C0"/>
        <rFont val="Tahoma"/>
        <family val="2"/>
      </rPr>
      <t>(PAD)</t>
    </r>
  </si>
  <si>
    <t>33.29/04.0/000856/LS/1.01.2.19.0.00.03.0000/P6/10/2024</t>
  </si>
  <si>
    <t>33.29/04.0/000857/LS/1.01.2.19.0.00.03.0000/P6/10/2024</t>
  </si>
  <si>
    <t>33.29/04.0/000858/LS/1.01.2.19.0.00.03.0000/P6/10/2024</t>
  </si>
  <si>
    <t>33.29/04.0/000859/LS/1.01.2.19.0.00.03.0000/P6/10/2024</t>
  </si>
  <si>
    <t>33.29/04.0/000860/LS/1.01.2.19.0.00.03.0000/P6/10/2024</t>
  </si>
  <si>
    <t>33.29/04.0/000861/LS/1.01.2.19.0.00.03.0000/P6/10/2024</t>
  </si>
  <si>
    <t>33.29/04.0/000863/LS/1.01.2.19.0.00.03.0000/P6/10/2024</t>
  </si>
  <si>
    <t>33.29/04.0/000864/LS/1.01.2.19.0.00.03.0000/P6/10/2024</t>
  </si>
  <si>
    <t>33.29/04.0/000865/LS/1.01.2.19.0.00.03.0000/P6/10/2024</t>
  </si>
  <si>
    <t>33.29/04.0/000866/LS/1.01.2.19.0.00.03.0000/P6/10/2024</t>
  </si>
  <si>
    <t>33.29/04.0/000867/LS/1.01.2.19.0.00.03.0000/P6/10/2024</t>
  </si>
  <si>
    <t>33.29/04.0/000868/LS/1.01.2.19.0.00.03.0000/P6/10/2024</t>
  </si>
  <si>
    <t>33.29/04.0/000869/LS/1.01.2.19.0.00.03.0000/P6/10/2024</t>
  </si>
  <si>
    <t>33.29/04.0/000870/LS/1.01.2.19.0.00.03.0000/P6/10/2024</t>
  </si>
  <si>
    <t>33.29/04.0/000871/LS/1.01.2.19.0.00.03.0000/P6/10/2024</t>
  </si>
  <si>
    <t>33.29/04.0/000872/LS/1.01.2.19.0.00.03.0000/P6/10/2024</t>
  </si>
  <si>
    <t>33.29/04.0/000873/LS/1.01.2.19.0.00.03.0000/P6/10/2024</t>
  </si>
  <si>
    <t>33.29/04.0/000874/LS/1.01.2.19.0.00.03.0000/P6/10/2024</t>
  </si>
  <si>
    <t>33.29/04.0/000875/LS/1.01.2.19.0.00.03.0000/P6/10/2024</t>
  </si>
  <si>
    <t>33.29/04.0/000877/LS/1.01.2.19.0.00.03.0000/P6/10/2024</t>
  </si>
  <si>
    <t>33.29/04.0/000878/LS/1.01.2.19.0.00.03.0000/P6/10/2024</t>
  </si>
  <si>
    <t>33.29/04.0/000880/LS/1.01.2.19.0.00.03.0000/P6/10/2024</t>
  </si>
  <si>
    <t>33.29/04.0/000881/LS/1.01.2.19.0.00.03.0000/P6/10/2024</t>
  </si>
  <si>
    <t>33.29/04.0/000882/LS/1.01.2.19.0.00.03.0000/P6/10/2024</t>
  </si>
  <si>
    <t>33.29/04.0/000883/LS/1.01.2.19.0.00.03.0000/P6/10/2024</t>
  </si>
  <si>
    <t>33.29/04.0/000884/LS/1.01.2.19.0.00.03.0000/P6/10/2024</t>
  </si>
  <si>
    <t>33.29/04.0/000885/LS/1.01.2.19.0.00.03.0000/P6/10/2024</t>
  </si>
  <si>
    <t>33.29/04.0/000886/LS/1.01.2.19.0.00.03.0000/P6/10/2024</t>
  </si>
  <si>
    <t>33.29/04.0/000888/LS/1.01.2.19.0.00.03.0000/P6/10/2024</t>
  </si>
  <si>
    <t>33.29/04.0/000889/LS/1.01.2.19.0.00.03.0000/P6/10/2024</t>
  </si>
  <si>
    <t>33.29/04.0/000890/LS/1.01.2.19.0.00.03.0000/P6/10/2024</t>
  </si>
  <si>
    <t>33.29/04.0/000891/LS/1.01.2.19.0.00.03.0000/P6/10/2024</t>
  </si>
  <si>
    <t>33.29/04.0/000892/LS/1.01.2.19.0.00.03.0000/P6/10/2024</t>
  </si>
  <si>
    <t>33.29/04.0/000893/LS/1.01.2.19.0.00.03.0000/P6/10/2024</t>
  </si>
  <si>
    <t>33.29/04.0/000894/LS/1.01.2.19.0.00.03.0000/P6/10/2024</t>
  </si>
  <si>
    <t>33.29/04.0/000895/LS/1.01.2.19.0.00.03.0000/P6/10/2024</t>
  </si>
  <si>
    <t>33.29/04.0/000896/LS/1.01.2.19.0.00.03.0000/P6/10/2024</t>
  </si>
  <si>
    <t>33.29/04.0/000898/LS/1.01.2.19.0.00.03.0000/P6/10/2024</t>
  </si>
  <si>
    <t>33.29/04.0/000899/LS/1.01.2.19.0.00.03.0000/P6/10/2024</t>
  </si>
  <si>
    <t>33.29/04.0/000900/LS/1.01.2.19.0.00.03.0000/P6/10/2024</t>
  </si>
  <si>
    <t>Membayar Retensi 5% Pek.REV.DAK FISIK Sesuai SPK No: 422.7/1717/SP-Dikdas/2024 tgl.21-6-2024 dan 422.7/1724/Adendum-Dikdas/2024 tgl.9-7-2024, BAST No.BAST No:422.7/2491/2024 tgl.31-10-2024 dan BG PEM/623/BG/028/2024 Tgl 1-11-2024. (DAK Fisik SMP)</t>
  </si>
  <si>
    <t>Membayar Hibah Barang Termin II dan III Pek.REV.DAK FISIK BIDANG PENDIDIKAN SMP MUHAMMADIYAH KLUWUT oleh CV. AZAS FILA Sesuai SPK No: 422.7/1765/SP-Dikdas/2024 tgl.3-7-2024 dan 422.7/1772/Adendum-Dikdas/2024 tgl.9-7-2024. (DAK Fisik SMP)</t>
  </si>
  <si>
    <t>Membayar Retensi 5% Pek.REV.DAK FISIK Sesuai SPK No: 422.7/1765/SP-Dikdas/2024 tgl.3-7-2024 dan 422.7/1772/Adendum-Dikdas/2024 tgl.9-7-2024, BAST No: 422.7/2629-2024 tgl.30-10-2024 dan BG PEM/622/BG/028/2024 Tgl 1-11-2024. (DAK Fisik SMP)</t>
  </si>
  <si>
    <t>Membayar Retensi 5% Pek.REV.DAK FISIK Sesuai SPK No: 422.7/1557/SP-Dikdas/2024 tgl.24-6-2024 &amp; 422.7/1564/Adendum-Dikdas/2024 tgl.9-7-2024, BAST.No:422.7/2031/2024 tgl.30-10-2024 dan BG 1690/PEM/BG/BPD/BMY/XI/2024 Tgl 6-11-2024. (DAK Fisik SD)</t>
  </si>
  <si>
    <t>Membayar Uang Lembur ASN dan Non ASN Penyusunan Buku Profil Pendidikan Tahun 2024 tanggal 1,6,12,13, 19 s.d 22, 25 s.d 31 Oktober 2024 (DAU)</t>
  </si>
  <si>
    <t>Membayar Uang Lembur PNS dan Non PNS Keg. Penatausahaan Arsip Dinas Pendidikan, Pemuda dan Olahraga Kabupaten Brebes tanggal 11,14,15,16,17,18,21,22,23,24,25,28,29,30,31 Oktober 2024 (DAU)</t>
  </si>
  <si>
    <t>Membayar Uang Lembur ASN dan Non ASN Penyusunan Rancangan Umum pengadaan (RUP) Perubahan Tahun 2024 tanggal 14 s.d 20 Oktober 2024 (DAU)</t>
  </si>
  <si>
    <t>Membayar Belanja Pemeliharaan Bangunan Gedung-Bangunan Gedung Tempat Kerja-Bangunan Gedung Kantor BOSDA Jenjang SD Rehab Ringan Sekolah untuk 15 SD Negeri (DAU-Pendidikan)</t>
  </si>
  <si>
    <t>33.29/04.0/000901/LS/1.01.2.19.0.00.03.0000/P6/10/2024</t>
  </si>
  <si>
    <t>33.29/04.0/000902/LS/1.01.2.19.0.00.03.0000/P6/10/2024</t>
  </si>
  <si>
    <t>33.29/04.0/000903/LS/1.01.2.19.0.00.03.0000/P6/10/2024</t>
  </si>
  <si>
    <t>33.29/04.0/000904/LS/1.01.2.19.0.00.03.0000/P6/10/2024</t>
  </si>
  <si>
    <t>33.29/04.0/000905/LS/1.01.2.19.0.00.03.0000/P6/10/2024</t>
  </si>
  <si>
    <t>33.29/04.0/000906/LS/1.01.2.19.0.00.03.0000/P6/10/2024</t>
  </si>
  <si>
    <t>33.29/04.0/000907/LS/1.01.2.19.0.00.03.0000/P6/10/2024</t>
  </si>
  <si>
    <t>33.29/04.0/000908/LS/1.01.2.19.0.00.03.0000/P6/10/2024</t>
  </si>
  <si>
    <t>33.29/04.0/000909/LS/1.01.2.19.0.00.03.0000/P6/10/2024</t>
  </si>
  <si>
    <t>33.29/04.0/000910/LS/1.01.2.19.0.00.03.0000/P6/10/2024</t>
  </si>
  <si>
    <t>33.29/04.0/000911/LS/1.01.2.19.0.00.03.0000/P6/10/2024</t>
  </si>
  <si>
    <t>33.29/04.0/000913/LS/1.01.2.19.0.00.03.0000/P6/10/2024</t>
  </si>
  <si>
    <t>33.29/04.0/000915/LS/1.01.2.19.0.00.03.0000/P6/10/2024</t>
  </si>
  <si>
    <t>33.29/04.0/000916/LS/1.01.2.19.0.00.03.0000/P6/10/2024</t>
  </si>
  <si>
    <t>33.29/04.0/000917/LS/1.01.2.19.0.00.03.0000/P6/10/2024</t>
  </si>
  <si>
    <t>33.29/04.0/000918/LS/1.01.2.19.0.00.03.0000/P6/10/2024</t>
  </si>
  <si>
    <t>33.29/04.0/000919/LS/1.01.2.19.0.00.03.0000/P6/10/2024</t>
  </si>
  <si>
    <t>33.29/04.0/000920/LS/1.01.2.19.0.00.03.0000/P6/10/2024</t>
  </si>
  <si>
    <t>33.29/04.0/000921/LS/1.01.2.19.0.00.03.0000/P6/10/2024</t>
  </si>
  <si>
    <t>33.29/04.0/000922/LS/1.01.2.19.0.00.03.0000/P6/10/2024</t>
  </si>
  <si>
    <t>33.29/04.0/000923/LS/1.01.2.19.0.00.03.0000/P6/10/2024</t>
  </si>
  <si>
    <t>33.29/04.0/000924/LS/1.01.2.19.0.00.03.0000/P6/10/2024</t>
  </si>
  <si>
    <t>33.29/04.0/000925/LS/1.01.2.19.0.00.03.0000/P6/10/2024</t>
  </si>
  <si>
    <t>33.29/04.0/000926/LS/1.01.2.19.0.00.03.0000/P6/10/2024</t>
  </si>
  <si>
    <t>33.29/04.0/000927/LS/1.01.2.19.0.00.03.0000/P6/10/2024</t>
  </si>
  <si>
    <t>33.29/04.0/000929/LS/1.01.2.19.0.00.03.0000/P6/10/2024</t>
  </si>
  <si>
    <t>33.29/04.0/000928/LS/1.01.2.19.0.00.03.0000/P6/10/2024</t>
  </si>
  <si>
    <t>33.29/04.0/000930/LS/1.01.2.19.0.00.03.0000/P6/10/2024</t>
  </si>
  <si>
    <t>Membayar Retensi 5% Pek.REV.DAK FISIK BIDANG PENDIDIKAN Sesuai SPK No: 422.7/1677/SP-Dikdas/2024 tgl.21-6-2024 dan 422.7/1684/Adendum-Dikdas/2024 tgl.9-7-2024, BAST No.422.7/2376/2024 tgl.29-10-2024 BG PEM/625/BG/028/2024 Tgl 1-11-2024. (DAK Fisik SMP)</t>
  </si>
  <si>
    <t>Membayar Belanja Modal Pekerjaan Peninggian Halaman Sekolah di SDN Pebatan 02 Kec. Wanasari oleh CV. Betah Sentosa Sesuai Surat Nomor : 422.7/2943/SPK-Dikdas/2024 Tanggal 12 Agustus 2024. (DAU Pendidikan)</t>
  </si>
  <si>
    <t>Membayar Retensi 5% Pek. Peninggian Halaman Sekolah di SDN Pebatan 02 oleh CV. Betah Sentosa Sesuai SPK No: 422.7/2943/SPK-Dikdas/2024 tgl.12-8-2024, BAST No.422.7/3501/2024 tgl.25-10-2024 dan BG NO.PEM/583/BG/028/2024 Tgl 25-10-2024. (DAU Pendidikan)</t>
  </si>
  <si>
    <t>Membayar Belanja Modal Pekerjaan Pavingisasi halaman SDN Tanjung 01 kec. Tanjung oleh CV. BINTANG BANJAR BERSINAR Sesuai Surat Nomor : 422.7/2951/SPK-Dikdas/2024 Tanggal 03 September 2024. (DAU Pendidikan)</t>
  </si>
  <si>
    <t>Membayar Retensi 5% Pek.Pavingisasi halaman SDN Tanjung 01 Sesuai SPK No: 422.7/2951/SPK-Dikdas/2024 tgl 03-9-2024, BAST No.422.7/3512/2024 tgl.15-10-2024 dan BG NO.PEM/548/BG/028/2024 Tgl 16-10-2024. (DAU Pendidikan)</t>
  </si>
  <si>
    <t>Membayar Belanja Modal Pekerjaan Pembangunan Mushola SD Negeri Citimbang oleh CV. Kiat Sempurna Sesuai Surat Nomor : 422.7/3135/SPK-Dikdas/2024 Tanggal 4 September 2024 . (DAU Pendidikan)</t>
  </si>
  <si>
    <t>Membayar Retensi 5% Pek.Pembangunan Mushola SDN Citimbang oleh CV. Kiat Sempurna Sesuai SPK No: 422.7/3135/SPK-Dikdas/2024 tgl.4-9-2024, BAST No:422.7/3765/2024 tgl.24-10-2024 dan BG PEM/608/BG/028/2024 Tgl 29-102024.(DAU Pendidikan)</t>
  </si>
  <si>
    <t>Membayar Belanja Hibah Uang kepada Lembaga yang bersifat Nirlaba, Sukarela dan Sosial yang Dibentuk Berdasarkan Peraturan Perundang-Undangan Keg Penguatan Kelembagaan Pusat Keg Belajar Masyarakat (PKBM) sebanyak 2 lembaga di Kab Brebes (DAU Pendidikan)</t>
  </si>
  <si>
    <t>Membayar Belanja Hibah Uang kepada Lembaga yang bersifat Nirlaba, Sukarela dan Sosial yang Dibentuk Berdasarkan Peraturan Perundang-Undangan Keg. Rehab. Sedang/Berat Ruang Kelas Sekolah sebanyak 2 lembaga PKBM di Kab. Brebes (DAU Pendidikan)</t>
  </si>
  <si>
    <t>Membayar Belanja Hibah Uang Kegiatan Bantuan Operasional Penyelenggaraan (BOP) Pendamping GKB-DTS Pusat Kegiatan Belajar Masyarakat (PKBM) sebanyak 21 lembaga di Kabupaten Brebes (DAU Pendidikan)</t>
  </si>
  <si>
    <t>Membayar Belanja Bantuan Sosial Uang yang direncanakan kepada individu Progam Gerakan Kembali Bersekolah (GKB) Tahap 1 pada 155 Anak SD/Mi (DAU-Pendidikan</t>
  </si>
  <si>
    <t>Membayar Belanja Bantuan Sosial Uang yang direncanakan kepada individu Progam Gerakan Kembali Bersekolah (GKB) Tahap 1 pada 245 Anak SMP/MTs, dan 168 Anak SMA/SMK/MA (DAU-Pendidikan)</t>
  </si>
  <si>
    <t>Membayar Belanja Modal Termin III Pek.REV.DAK FISIK BIDANG PENDIDIKAN SMPN 1 JATIBARANG oleh CV. KEMBAR GROUP Sesuai SPK No: 422.7/1709/SP-Dikdas/2024 tgl.21 Juni 2024 dan 422.7/1716/Adendum-Dikdas/2024 tgl.9 Juli 2024. (DAK Fisik SMP)</t>
  </si>
  <si>
    <t>33.29/04.0/000931/LS/1.01.2.19.0.00.03.0000/P6/10/2024</t>
  </si>
  <si>
    <t>33.29/04.0/000932/LS/1.01.2.19.0.00.03.0000/P6/10/2024</t>
  </si>
  <si>
    <t>33.29/04.0/000933/LS/1.01.2.19.0.00.03.0000/P6/10/2024</t>
  </si>
  <si>
    <t>33.29/04.0/000934/LS/1.01.2.19.0.00.03.0000/P6/10/2024</t>
  </si>
  <si>
    <t>33.29/04.0/000935/LS/1.01.2.19.0.00.03.0000/P6/10/2024</t>
  </si>
  <si>
    <t>33.29/04.0/000936/LS/1.01.2.19.0.00.03.0000/P6/10/2024</t>
  </si>
  <si>
    <t>33.29/04.0/000937/LS/1.01.2.19.0.00.03.0000/P6/10/2024</t>
  </si>
  <si>
    <t>33.29/04.0/000938/LS/1.01.2.19.0.00.03.0000/P6/10/2024</t>
  </si>
  <si>
    <t>33.29/04.0/000939/LS/1.01.2.19.0.00.03.0000/P6/10/2024</t>
  </si>
  <si>
    <t>33.29/04.0/000940/LS/1.01.2.19.0.00.03.0000/P6/10/2024</t>
  </si>
  <si>
    <t>33.29/04.0/000941/LS/1.01.2.19.0.00.03.0000/P6/10/2024</t>
  </si>
  <si>
    <t>33.29/04.0/000942/LS/1.01.2.19.0.00.03.0000/P6/10/2024</t>
  </si>
  <si>
    <t>33.29/04.0/000943/LS/1.01.2.19.0.00.03.0000/P6/10/2024</t>
  </si>
  <si>
    <t>33.29/04.0/000944/LS/1.01.2.19.0.00.03.0000/P6/10/2024</t>
  </si>
  <si>
    <t>33.29/04.0/000945/LS/1.01.2.19.0.00.03.0000/P6/10/2024</t>
  </si>
  <si>
    <t>33.29/04.0/000946/LS/1.01.2.19.0.00.03.0000/P6/10/2024</t>
  </si>
  <si>
    <t>33.29/04.0/000947/LS/1.01.2.19.0.00.03.0000/P6/10/2024</t>
  </si>
  <si>
    <t>33.29/04.0/000948/LS/1.01.2.19.0.00.03.0000/P6/10/2024</t>
  </si>
  <si>
    <t>33.29/04.0/000949/LS/1.01.2.19.0.00.03.0000/P6/10/2024</t>
  </si>
  <si>
    <t>33.29/04.0/000950/LS/1.01.2.19.0.00.03.0000/P6/10/2024</t>
  </si>
  <si>
    <t>33.29/04.0/000951/LS/1.01.2.19.0.00.03.0000/P6/10/2024</t>
  </si>
  <si>
    <t>33.29/04.0/000952/LS/1.01.2.19.0.00.03.0000/P6/10/2024</t>
  </si>
  <si>
    <t>33.29/04.0/000953/LS/1.01.2.19.0.00.03.0000/P6/10/2024</t>
  </si>
  <si>
    <t>33.29/04.0/000954/LS/1.01.2.19.0.00.03.0000/P6/10/2024</t>
  </si>
  <si>
    <t>33.29/04.0/000955/LS/1.01.2.19.0.00.03.0000/P6/10/2024</t>
  </si>
  <si>
    <t>33.29/04.0/000956/LS/1.01.2.19.0.00.03.0000/P6/10/2024</t>
  </si>
  <si>
    <t>33.29/04.0/000957/LS/1.01.2.19.0.00.03.0000/P6/10/2024</t>
  </si>
  <si>
    <t>33.29/04.0/000958/LS/1.01.2.19.0.00.03.0000/P6/10/2024</t>
  </si>
  <si>
    <t>33.29/04.0/000959/LS/1.01.2.19.0.00.03.0000/P6/10/2024</t>
  </si>
  <si>
    <t>33.29/04.0/000960/LS/1.01.2.19.0.00.03.0000/P6/10/2024</t>
  </si>
  <si>
    <r>
      <t xml:space="preserve">Membayar Belanja Modal Termin III Pek.REV.DAK FISIK BIDANG PENDIDIKAN SMPN 1 JATIBARANG oleh CV. KEMBAR GROUP Sesuai SPK No: 422.7/1709/SP-Dikdas/2024 tgl.21 Juni 2024 dan 422.7/1716/Adendum-Dikdas/2024 tgl.9 Juli 2024. </t>
    </r>
    <r>
      <rPr>
        <sz val="8"/>
        <color rgb="FFFF0000"/>
        <rFont val="Tahoma"/>
        <family val="2"/>
      </rPr>
      <t>(DAK Fisik SMP)</t>
    </r>
  </si>
  <si>
    <t>Membayar Retensi 5% Pek.REV.DAK FISIK Sesuai SPK No: 422.7/1709/SP-Dikdas/2024 tgl.21-6-2024 dan 422.7/1716/Adendum-Dikdas/2024 tgl.9-7-2024, BAST No.422.7/2468-2024 tgl. 31-10-2024 dan BG PEM/638/BG/028/2024 Tgl 1-11-2024. (DAK Fisik SMP)</t>
  </si>
  <si>
    <r>
      <t xml:space="preserve">Membayar Belanja Modal Termin III Pek.REV.DAK FISIK BID.PENDIDIKAN SMPN 5 BREBES oleh CV. GENERALS Sesuai SPK No: 422.7/1741/SP-Dikdas/2024 tgl. 21 Juni 2024 dan 422.7/1748/Adendum-Dikdas/2024 tgl 9 Juli 2024. </t>
    </r>
    <r>
      <rPr>
        <sz val="8"/>
        <color rgb="FFFF0000"/>
        <rFont val="Tahoma"/>
        <family val="2"/>
      </rPr>
      <t>(DAK Fisik SMP)</t>
    </r>
  </si>
  <si>
    <r>
      <t>Membayar Retensi 5% Pek.REV.DAK FISIK BID.PENDIDIKAN SMPN 5 BREBES Sesuai SPK No: 422.7/1741/SP-Dikdas/2024 tgl.21-6-2024 dan 422.7/1748/Adendum-Dikdas/2024 tgl.9-7-2024, BAST No.422.7/2560-2024 tgl.31-10-2024, BG no.PEM/634/BG/028/2024.</t>
    </r>
    <r>
      <rPr>
        <sz val="8"/>
        <color rgb="FFFF0000"/>
        <rFont val="Tahoma"/>
        <family val="2"/>
      </rPr>
      <t xml:space="preserve"> (DAK Fisik SMP)</t>
    </r>
  </si>
  <si>
    <r>
      <t xml:space="preserve">Membayar Retensi 5% Pek.REV.DAK FISIK BID.PENDIDIKAN SMPN 5 BREBES Sesuai SPK No: 422.7/1741/SP-Dikdas/2024 tgl.21-6-2024 dan 422.7/1748/Adendum-Dikdas/2024 tgl.9-7-2024, BAST No.422.7/2560-2024 tgl.31-10-2024, BG no.PEM/634/BG/028/2024. </t>
    </r>
    <r>
      <rPr>
        <sz val="8"/>
        <color rgb="FFFF0000"/>
        <rFont val="Tahoma"/>
        <family val="2"/>
      </rPr>
      <t>(DAK Fisik SMP)</t>
    </r>
  </si>
  <si>
    <t>Membayar Belanja Modal Pekerjaan Pembangunan MCK SD Negri 01 Cikandang oleh CV. INTAN KARYA Sesuai Surat Nomor : 422.7/3127/SPK-Dikdas/2024 Tanggal 19 September 2024. (DAU Pendidikan)</t>
  </si>
  <si>
    <t>Membayar Retensi 5% Pek.Pembangunan MCK SDN 01 Cikandang oleh CV. INTAN KARYA Sesuai Surat Nomor : 422.7/3127/SPK-Dikdas/2024 tgl.19-9-2024, BAST No:422.7/3754/2024 tgl.24-10-2024 dan BG PEM/647/BG/028/2024 Tgl 5-11-2024.(DAU Pendidikan)</t>
  </si>
  <si>
    <t>Membayar Belanja Modal Pekerjaan Rehab Ruang Kelas SMP Negeri 4 Losari oleh CV. INTAN KARYA Sesuai Surat Nomor : 422.7/3151/SPK-Dikdas/2024 Tanggal 4 September 2024. (DAU Pendidikan)</t>
  </si>
  <si>
    <t>Membayar Retensi 5% Pek.Rehab Ruang Kelas SMPN 4 Losari oleh CV. INTAN KARYA Sesuai SPK No: 422.7/3151/SPK-Dikdas/2024. Tgl.4-9-2024, BAST No:422.7/3787/2024 tgl.24-10-2024 dan BG PEM/607/BG/028/2024 Tgl 29-10-2024 .(DAU Pendidikan)</t>
  </si>
  <si>
    <t>Membayar Belanja Modal Pekerjaan Pembangunan pagar keliling SMP N 1 Sirampog oleh CV. INTAN KARYA Sesuai Surat Nomor : 422.7/3191/SPK-Dikdas/2024 Tanggal 19 September 2024. (DAU Pendidikan)</t>
  </si>
  <si>
    <t>Membayar Retensi 5% Pek.Pembangunan pagar keliling SMPN 1 Sirampog oleh CV. INTAN KARYA Sesuai SPK No: 422.7/3191/SPK-Dikdas/2024 tgl.19-9-2024, BAST No:422.7/3842/2024 tgl.24-10-2024 dan BG PEM/606/BG/028/2024 Tgl 29-10-2024.(DAU Pendidikan)</t>
  </si>
  <si>
    <t>Membayar Belanja Modal Pekerjaan Pavingisasi Sd Negeri 03 Sutamaja oleh CV. INTAN KARYA Sesuai Surat Nomor : 422.7/3167/SPK-Dikdas/2024 Tanggal 19 September 2024. (DAU Pendidikan)</t>
  </si>
  <si>
    <t>Membayar Retensi 5% Pek.Pavingisasi SDN 03 Sutamaja oleh CV. INTAN KARYA Sesuai SPK No: 422.7/3167/SPK-Dikdas/2024 tgl.19-9-2024, BAST No:422.7/3809/2024 tgl.24-10-2024 dan BG PEM/646/BG/028/2024 Tgl 5-11-2024.(DAU Pendidikan)</t>
  </si>
  <si>
    <r>
      <t xml:space="preserve">Membayar Belanja Modal Termin III Pek.REV.DAK FISIK BIDANG PENDIDIKAN SMPN 2 JATIBARANG oleh CV. DANESHAKA JAYA Sesuai SPK No: 422.7/1717/SP-Dikdas/2024 Tanggal 21 Juni 2024 dan 422.7/1724/Adendum-Dikdas/2024 Tanggal 9 Juli 2024. </t>
    </r>
    <r>
      <rPr>
        <sz val="8"/>
        <color rgb="FFFF0000"/>
        <rFont val="Tahoma"/>
        <family val="2"/>
      </rPr>
      <t>(DAK Fisik SMP)</t>
    </r>
  </si>
  <si>
    <r>
      <t xml:space="preserve">Membayar Hibah Barang Termin II dan III Pek.REV.DAK FISIK BIDANG PENDIDIKAN SMP MUHAMMADIYAH KLUWUT oleh CV. AZAS FILA Sesuai SPK No: 422.7/1765/SP-Dikdas/2024 tgl.3-7-2024 dan 422.7/1772/Adendum-Dikdas/2024 tgl.9-7-2024. </t>
    </r>
    <r>
      <rPr>
        <sz val="8"/>
        <color rgb="FFFF0000"/>
        <rFont val="Tahoma"/>
        <family val="2"/>
      </rPr>
      <t>(DAK Fisik SMP)</t>
    </r>
  </si>
  <si>
    <r>
      <t xml:space="preserve">Membayar Belanja Modal Termin II dan III Pek.REV.DAK FISIK BIDANG PENDIDIKAN SDN LINGGAPURA 05 KEC. TONJONG oleh CV. ARTHA JAYA Sesuai SPK No: 422.7/1557/SP-Dikdas/2024 tgl.24 Juni 2024 dan 422.7/1564/Adendum-Dikdas/2024 tgl.9 Juli 2024. </t>
    </r>
    <r>
      <rPr>
        <sz val="8"/>
        <color rgb="FFFF0000"/>
        <rFont val="Tahoma"/>
        <family val="2"/>
      </rPr>
      <t>(DAK Fisik SD)</t>
    </r>
  </si>
  <si>
    <r>
      <t>Membayar Belanja Modal Termin II dan III Pek.REV.DAK FISIK BIDANG PENDIDIKAN SDN LINGGAPURA 05 KEC. TONJONG oleh CV. ARTHA JAYA Sesuai SPK No: 422.7/1557/SP-Dikdas/2024 tgl.24 Juni 2024 dan 422.7/1564/Adendum-Dikdas/2024 tgl.9 Juli 2024.</t>
    </r>
    <r>
      <rPr>
        <sz val="8"/>
        <color rgb="FFFF0000"/>
        <rFont val="Tahoma"/>
        <family val="2"/>
      </rPr>
      <t xml:space="preserve"> (DAK Fisik SD)</t>
    </r>
  </si>
  <si>
    <r>
      <t xml:space="preserve">Membayar Belanja Modal Termin III Pek.REV.DAK FISIK BIDANG PENDIDIKAN SMPN 3 SONGGOM oleh CV. BREBES JAYA MANDIRI Sesuai SPK No: 422.7/1677/SP-Dikdas/2024 tgl.21 Juni 2024 dan 422.7/1684/Adendum-Dikdas/2024 tgl.9 Juli 2024. </t>
    </r>
    <r>
      <rPr>
        <sz val="8"/>
        <color rgb="FFFF0000"/>
        <rFont val="Tahoma"/>
        <family val="2"/>
      </rPr>
      <t>(DAK Fisik SMP)</t>
    </r>
  </si>
  <si>
    <r>
      <t xml:space="preserve">Membayar Belanja Modal Termin II Pek.REV.DAK FISIK BIDANG PENDIDIKAN SDN KALIGANGSA WETAN 01 oleh CV. BRINTIK LINGGIS Sesuai SPK No: 422.7/1653/SP-Dikdas/2024 tgl.2 Juli 2024 dan 422.7/1660/Adendum-Dikdas/2024 tgl.9 Juli 2024. </t>
    </r>
    <r>
      <rPr>
        <sz val="8"/>
        <color rgb="FFFF0000"/>
        <rFont val="Tahoma"/>
        <family val="2"/>
      </rPr>
      <t>(DAK Fisik_SD)</t>
    </r>
  </si>
  <si>
    <t>Membayar Belanja Modal Pekerjaan Pembuatan Pagar Keliling SD Wangandalem 2 Desa Wangandalem Kec.Brebes oleh CV. TATA BANGUN Sesuai Surat Nomor : 422.7/2791/SPK-Dikdas/2024 Tanggal 8 Agustus 2024. (DAU Pendidikan)</t>
  </si>
  <si>
    <r>
      <t>Membayar Belanja Modal Termin III Pek.REV.DAK FISIK BIDANG PENDIDIKAN SMPN 2 JATIBARANG oleh CV. DANESHAKA JAYA Sesuai SPK No: 422.7/1717/SP-Dikdas/2024 Tanggal 21 Juni 2024 dan 422.7/1724/Adendum-Dikdas/2024 Tanggal 9 Juli 2024</t>
    </r>
    <r>
      <rPr>
        <sz val="8"/>
        <color rgb="FFFF0000"/>
        <rFont val="Tahoma"/>
        <family val="2"/>
      </rPr>
      <t>. (DAK Fisik SMP)</t>
    </r>
  </si>
  <si>
    <r>
      <t xml:space="preserve">Membayar Tunjangan Profesi Guru PNS Triwulan III (Juli-September 2024) Tahap 1 Sebanyak 2935 Orang pada Dinas Pendidikan Pemuda dan Olahraga Kab. Brebes </t>
    </r>
    <r>
      <rPr>
        <sz val="8"/>
        <color rgb="FFFF0000"/>
        <rFont val="Tahoma"/>
        <family val="2"/>
      </rPr>
      <t>(DAKNF_TPG)</t>
    </r>
  </si>
  <si>
    <r>
      <t xml:space="preserve">Membayar Tunjangan Profesi Guru PPPK Triwulan IIl (Juli-September 2024) Tahap 2 Sebanyak 874 Orang pada Dinas Pendidikan Pemuda dan Olahraga Kab. Brebes </t>
    </r>
    <r>
      <rPr>
        <sz val="8"/>
        <color rgb="FFFF0000"/>
        <rFont val="Tahoma"/>
        <family val="2"/>
      </rPr>
      <t>(DAKNF_TPG)</t>
    </r>
  </si>
  <si>
    <t>33.29/04.0/000961/LS/1.01.2.19.0.00.03.0000/P6/10/2024</t>
  </si>
  <si>
    <t>33.29/04.0/000962/LS/1.01.2.19.0.00.03.0000/P6/10/2024</t>
  </si>
  <si>
    <t>33.29/04.0/000963/LS/1.01.2.19.0.00.03.0000/P6/10/2024</t>
  </si>
  <si>
    <t>33.29/04.0/000964/LS/1.01.2.19.0.00.03.0000/P6/10/2024</t>
  </si>
  <si>
    <t>33.29/04.0/000965/LS/1.01.2.19.0.00.03.0000/P6/10/2024</t>
  </si>
  <si>
    <t>33.29/04.0/000966/LS/1.01.2.19.0.00.03.0000/P6/10/2024</t>
  </si>
  <si>
    <t>Membayar Belanja Modal Pekerjaan Rehab Ruang Perpustakaan SD Negeri Sawojajar 03 Wanasari oleh CV. GAEBRILIA Sesuai Surat Nomor : 422.7/2919/SPK-Dikdas/2024 Tanggal 12 Agustus 2024. (DAU Pendidikan)</t>
  </si>
  <si>
    <t>Membayar Retensi 5% Pek.Rehab Ruang Perpustakaan SDN Sawojajar 03 Wanasari oleh CV. GAEBRILIA Sesuai SPK No:422.7/2919/SPK-Dikdas/2024 tgl.12-8-2024, BAST No:422.7/3468/2024 tgl.25-9-2024 &amp; BG NO.PEM/479/BG/028/2024 Tgl.2-10-2024.(DAU Pendidikan)</t>
  </si>
  <si>
    <t>Membayar Belanja Modal Pekerjaan Pavingisasi SDN Bulakamba 01 oleh CV. SINAR JAYA KARYA Sesuai Surat Nomor : 422.7/2895/SPK-Dikdas/2024 Tanggal 9 September 2024. (DAU Pendidikan)</t>
  </si>
  <si>
    <t>Membayar Retensi 5% Pek.Pavingisasi SDN Bulakamba 01 oleh CV. SINAR JAYA KARYA Sesuai SPK No: 422.7/2895/SPK-Dikdas/2024 tgl.9 September 2024, BAST No:422.7/3435/2024 tgl.29-10-2024 dan BG NO.PEM/627/BG/028/2024 Tgl.1-11-2024.(DAU Pendidikan)</t>
  </si>
  <si>
    <t>Membayar dan Minuman Jamuan Tamu POPDA SD DAN SMP TINGKAT PROVINSI JAWA TENGAH Tahun 2024 Sesuai dengan Surat Pesanan ID Paket Nomor MC6-P2410-10731048 tanggal 23 Oktober 2024. (DAU-Pendidikan)</t>
  </si>
  <si>
    <t>Membayar belanja sewa kendaraan pick up dan sewa truck barang kegiatan verifikasi dan pelaksanaan penghapusan Barang Milik Daerah sesuai surat pesanan Nomor: 050/01063/2024 tanggal 25 Oktober 2024 (DAU)</t>
  </si>
  <si>
    <t>33.29/04.0/000967/LS/1.01.2.19.0.00.03.0000/P6/10/2024</t>
  </si>
  <si>
    <t>33.29/04.0/000968/LS/1.01.2.19.0.00.03.0000/P6/10/2024</t>
  </si>
  <si>
    <t>Membayar Honor Kepanitiaan Pemilihan Insan Pendidikan Tingkat Kabupaten Brebes Tahun 2024 Kegiatan tanggal 20 November 2024 (DAU-Pendidikan)</t>
  </si>
  <si>
    <t>Membayar Honor Dewan Juri Pemilihan Insan Pendidikan Tingkat Kabupaten Brebes Tahun 2024 Kegiatan tanggal 20 November 2024 (DAU-Pendidikan)</t>
  </si>
  <si>
    <t>33.29/04.0/000970/LS/1.01.2.19.0.00.03.0000/P6/10/2024</t>
  </si>
  <si>
    <t>33.29/04.0/000971/LS/1.01.2.19.0.00.03.0000/P6/10/2024</t>
  </si>
  <si>
    <t>33.29/04.0/000972/LS/1.01.2.19.0.00.03.0000/P6/10/2024</t>
  </si>
  <si>
    <t>33.29/04.0/000973/LS/1.01.2.19.0.00.03.0000/P6/10/2024</t>
  </si>
  <si>
    <t>Membayar Belanja Hibah Barang Pekerjaan Pengadaan Peralatan Teknologi, Informasi dan Komunikasi (TIK) pada 10 Lembaga PKBM Sesuai SPK Nomor : SPK -027/00674/2024 Tanggal 02/07/2024 dan SPK-027/02121.a/Addendum-PNFI/2024 Tanggal 22/07/2024 (DAK Fisik-SKB)</t>
  </si>
  <si>
    <t>Membayar Termin I dan II Kegiatan Belanja Pemeliharaan Bangunan Gedung-Bangunan Gedung Tempat Kerja Bangunan Gedung Kantor PPEMELIHARAAN TRIBUN SELATAN STADION KARANGBIRAHI Nomor : 050/01295/SPK-PORA/X/2024 tanggal 9 Oktober 2024. DAU - Pendidikan</t>
  </si>
  <si>
    <t>Membayar Ret 5% BAST 050/01431/2024 tgl 29/10/2024 Pekerjaan PEMELIHARAAN TRIBUN SELATAN STADION KARANGBIRAHI sesuai SPK No : 050/01295/SPK-PORA/X/2024 tgl 09/10/2024. BG No PEM/648/BG/028/2024 tgl05/11/2024 (DAU-Pendidikan)</t>
  </si>
  <si>
    <t>Membayar Pemberian Uang Pembinaan Atlet Berprestasi Kegiatan POPDA Tingkat Provinsi dan O2SN Tingkat Provinsi Jawa Tengah Tahun 2024. (DAU - Pendidikan)</t>
  </si>
  <si>
    <t>Membayar Belanja Modal Termin II dan III Pek.REV.DAK FISIK BIDANG PENDIDIKAN SDN LINGGAPURA 05 KEC. TONJONG oleh CV. ARTHA JAYA Sesuai SPK No: 422.7/1557/SP-Dikdas/2024 tgl.24 Juni 2024 dan 422.7/1564/Adendum-Dikdas/2024 tgl.9 Juli 2024. (DAK Fisik SD)</t>
  </si>
  <si>
    <t>Koordinasi dan Penilaian Barang Milik daerah SKPD</t>
  </si>
  <si>
    <t>Penyediaan biaya Personil Peserta Didik Sekolah Dasar (SD)</t>
  </si>
  <si>
    <t>33.29/04.0/000974/LS/1.01.2.19.0.00.03.0000/P6/10/2024</t>
  </si>
  <si>
    <t>Membayar Ganti Uang Persediaan (GU)-9 Belanja Barang dan Jasa Kegiatan pada Dinas Pendidikan Pemuda dan Olahraga Kabupaten Brebes</t>
  </si>
  <si>
    <t>33.29/04.0/000975/LS/1.01.2.19.0.00.03.0000/P6/10/2024</t>
  </si>
  <si>
    <t>33.29/04.0/000976/LS/1.01.2.19.0.00.03.0000/P6/10/2024</t>
  </si>
  <si>
    <t>33.29/04.0/000977/LS/1.01.2.19.0.00.03.0000/P6/10/2024</t>
  </si>
  <si>
    <t>33.29/04.0/000978/LS/1.01.2.19.0.00.03.0000/P6/10/2024</t>
  </si>
  <si>
    <t>33.29/04.0/000979/LS/1.01.2.19.0.00.03.0000/P6/10/2024</t>
  </si>
  <si>
    <t>33.29/04.0/000980/LS/1.01.2.19.0.00.03.0000/P6/10/2024</t>
  </si>
  <si>
    <t>33.29/04.0/000981/LS/1.01.2.19.0.00.03.0000/P6/10/2024</t>
  </si>
  <si>
    <t>33.29/04.0/000982/LS/1.01.2.19.0.00.03.0000/P6/10/2024</t>
  </si>
  <si>
    <t>33.29/04.0/000983/LS/1.01.2.19.0.00.03.0000/P6/10/2024</t>
  </si>
  <si>
    <t>33.29/04.0/000984/LS/1.01.2.19.0.00.03.0000/P6/10/2024</t>
  </si>
  <si>
    <t>33.29/04.0/000985/LS/1.01.2.19.0.00.03.0000/P6/10/2024</t>
  </si>
  <si>
    <t>33.29/04.0/000986/LS/1.01.2.19.0.00.03.0000/P6/10/2024</t>
  </si>
  <si>
    <t>33.29/04.0/000987/LS/1.01.2.19.0.00.03.0000/P6/10/2024</t>
  </si>
  <si>
    <t>33.29/04.0/000988/LS/1.01.2.19.0.00.03.0000/P6/10/2024</t>
  </si>
  <si>
    <t>33.29/04.0/000989/LS/1.01.2.19.0.00.03.0000/P6/10/2024</t>
  </si>
  <si>
    <t>33.29/04.0/000990/LS/1.01.2.19.0.00.03.0000/P6/10/2024</t>
  </si>
  <si>
    <t>Membayar Belanja Modal Termin II dan III Pek.REV.DAK FISIK BIDANG PENDIDIKAN SMPN 3 BANJARHARJO oleh CV. PRIBUMI JAYA BERSAMA Sesuai SPK No:422.7/1789/SP-Dikdas/2024 tgl.24-6-2024 dan 422.7/1796/Adendum-Dikdas/2024 tgl.9-7-2024. (DAK Fisik_SMP)</t>
  </si>
  <si>
    <t>Membayar Retensi 5% Pek.REV.DAK FISIK Sesuai SPK No:422.7/1789/SP-Dikdas/2024 tgl.24-6-2024 dan 422.7/1796/Adendum-Dikdas/2024 tgl.9-7-2024, BAST No: 422.7/2698/2024 tgl.25-10-2024 dan BG PEM/624/BG/028/2024 Tgl 01-112024. (DAK Fisik_SMP)</t>
  </si>
  <si>
    <t>Membayar belanja hibah uang kegiatan rehabilitasi sedang/berat ruang kelas pada 2 Lembaga SD/MI (DAU-Pendidikan)</t>
  </si>
  <si>
    <t>Membayar belanja hibah uang kegiatan Pengadaan Perlengkapan Sekolah pada 1 Lembaga SD/MI (DAU-Pendidikan</t>
  </si>
  <si>
    <t>Membayar Belanja hibah uang kegiatan Pembangunan ruang kelas baru pada SMP Bustanul Ulum NU Jatirokeh - Songgom (DAU Pendidikan)</t>
  </si>
  <si>
    <t>Membayar Pengadaan Belanja Makanan dan Minuman Jamuan Tamu Kegiatan Krida Olahraga Kabupaten Tahun 2024 Sesuai dengan Surat Pesanan Nomor : 028/01511/2024 tanggal 01 April 2024. (DAU-Pendidikan)</t>
  </si>
  <si>
    <t>Membayar Belanja Makanan dan Minuman Jamuan Tamu Sosialisasi Implementasi Kurikulum Merdeka (IKM) pada satuan PAUD Sesuai Surat Pesanan No. 028/01462/2024 Tgl 25 Oktober 2024 (DAU Pendidikan)</t>
  </si>
  <si>
    <t>Membayar Belanja Makanan dan Minuman Jamuan Tamu Sosialisasi GOPTKI Kabupaten Brebes Sesuai Surat Pesanan No. 028/01470/2024 Tgl 24 Oktober 2024 (DAU Pendidikan)</t>
  </si>
  <si>
    <t>Membayar Belanja Makanan dan Minuman Rapat Sosialisasi Program Kerja Forum PAUD SD Sesuai Surat Pesanan No. 028/01476/2024 Tgl 24 Oktober 2024 (DAU Pendidikan)</t>
  </si>
  <si>
    <t>33.29/04.0/000991/LS/1.01.2.19.0.00.03.0000/P6/10/2024</t>
  </si>
  <si>
    <t>33.29/04.0/000992/LS/1.01.2.19.0.00.03.0000/P6/10/2024</t>
  </si>
  <si>
    <t>33.29/04.0/000993/LS/1.01.2.19.0.00.03.0000/P6/10/2024</t>
  </si>
  <si>
    <t>Membayar Belanja hibah uang kegiatan rehabilitasi sedang/berat ruang kelas pada 2 Lembaga SMP/MTs (DAU Pendidikan)</t>
  </si>
  <si>
    <t>Membayar Uang Pembinaan Atlet Berprestasi Kegiatan Liga Sepak Bola Pelajar U/16 Tingkat Kabupaten Brebes Tahun 2024. (DAU-Pendidikan)</t>
  </si>
  <si>
    <t>Membayar Belanja Kegiatan Rapat Peserta Workshop Pendataan Dapodik Jenjang SMP Tanggal 25 s.d 26 November 2024 Di Kabupaten Tegal (DAU)</t>
  </si>
  <si>
    <t>33.29/04.0/000994/LS/1.01.2.19.0.00.03.0000/P6/10/2024</t>
  </si>
  <si>
    <t>33.29/04.0/000995/LS/1.01.2.19.0.00.03.0000/P6/10/2024</t>
  </si>
  <si>
    <t>33.29/04.0/000996/LS/1.01.2.19.0.00.03.0000/P6/10/2024</t>
  </si>
  <si>
    <t>33.29/04.0/000997/LS/1.01.2.19.0.00.03.0000/P6/10/2024</t>
  </si>
  <si>
    <t>33.29/04.0/000998/LS/1.01.2.19.0.00.03.0000/P6/10/2024</t>
  </si>
  <si>
    <t>33.29/04.0/000999/LS/1.01.2.19.0.00.03.0000/P6/10/2024</t>
  </si>
  <si>
    <t>33.29/04.0/001000/LS/1.01.2.19.0.00.03.0000/P6/10/2024</t>
  </si>
  <si>
    <t>33.29/04.0/001001/LS/1.01.2.19.0.00.03.0000/P6/10/2024</t>
  </si>
  <si>
    <t>33.29/04.0/001002/LS/1.01.2.19.0.00.03.0000/P6/10/2024</t>
  </si>
  <si>
    <t>33.29/04.0/001003/LS/1.01.2.19.0.00.03.0000/P6/10/2024</t>
  </si>
  <si>
    <t>33.29/04.0/001004/LS/1.01.2.19.0.00.03.0000/P6/10/2024</t>
  </si>
  <si>
    <t>33.29/04.0/001005/LS/1.01.2.19.0.00.03.0000/P6/10/2024</t>
  </si>
  <si>
    <t>33.29/04.0/001006/LS/1.01.2.19.0.00.03.0000/P6/10/2024</t>
  </si>
  <si>
    <t>33.29/04.0/001007/LS/1.01.2.19.0.00.03.0000/P6/10/2024</t>
  </si>
  <si>
    <t>33.29/04.0/001008/LS/1.01.2.19.0.00.03.0000/P6/10/2024</t>
  </si>
  <si>
    <t>33.29/04.0/001009/LS/1.01.2.19.0.00.03.0000/P6/10/2024</t>
  </si>
  <si>
    <t>33.29/04.0/001010/LS/1.01.2.19.0.00.03.0000/P6/10/2024</t>
  </si>
  <si>
    <t>Membayar Belanja perjalanan dinas tgl 25 s.d 26 November 2024 keg Workshop Pendataan Dapodik Jenjang SMP Tahun Ajaran 2024/2025 di Guci Forest Kab Tegal sesuai SPT No. 094/1099/2024 tgl 20/11/2024 an. Ajeng Kania Permanik, S.IP Cs 10 orang (DAU)</t>
  </si>
  <si>
    <t>Membayar Belanja Telepon, Air &amp; Listrik pada Keg. Penyediaan Jasa Komunikasi, Sumber Daya Air, dan Listrik Pada Dinas Pendidikan, Pemuda dan Olahraga Kab. Brebes Bagian Bulan November 2024 (DAU)</t>
  </si>
  <si>
    <t>Membayar Belanja Hibah Barang Pekerjaan Pengadaan Peralatan Ketrampilan pada PKBM PKBM ROUDLOTUT THOLIBIN oleh CV. PURNAMA DUA DELAPAN Sesuai SPK Nomor : SPK -027/00681/2024 Tanggal 08 Juli 2024 (DAK Fisik-SKB)</t>
  </si>
  <si>
    <t>Membayar Pengadaan Makan dan Minum Workshop Pendataan Dapodik Jenjang PAUDPNF Sesuai Surat Pesanan Nomor : 0050/01433/SP-SEK/XI/2024 tanggal 2 November 2024 (DAU)</t>
  </si>
  <si>
    <t>Membayar Belanja Modal pemeliharaan Pekerjaan REVITALISASI DAK FISIK BIDANG PENDIDIKAN SD NEGERI WINDUAJI 01 KEC. PAGUYANGAN oleh CV. AKROMAN Sesuai Surat Nomor : 422.7/2186/SPK-Dikdas/2023 Tanggal 18 Juli 2023 (DAK Fisik SD_TAYL)</t>
  </si>
  <si>
    <t>Membayar Belanja Modal pemeliharaan Pekerjaan REVITALISASI DAK FISIK BIDANG PENDIDIKAN SD NEGERI SEMBUNG 02 KEC. LARANGAN oleh CV. FARZANA BANGUN CERIA Sesuai SPK No: 422.7/2228/SPK-Dikdas/2023 Tanggal 18 Juli 2023 (DAK Fisik SD_TAYL)</t>
  </si>
  <si>
    <r>
      <t xml:space="preserve">Membayar Kekurangan Bayar Tambahan Penghasilan Guru PNS Semester ll (Bulan Desember 2023) Sebanyak 293 Orang di Dinas Pendidikan, Pemuda &amp; Olahraga Kab. Brebes </t>
    </r>
    <r>
      <rPr>
        <sz val="8"/>
        <color rgb="FFFF0000"/>
        <rFont val="Tahoma"/>
        <family val="2"/>
      </rPr>
      <t>(DAKNF_TAMSIL)</t>
    </r>
  </si>
  <si>
    <r>
      <t xml:space="preserve">Membayar Kekurangan Bayar Tambahan Penghasilan Guru PPPK Semester ll (Bulan Desember 2023) Sebanyak 3757 Orang di Dinas Pendidikan, Pemuda &amp; Olahraga Kab. Brebes </t>
    </r>
    <r>
      <rPr>
        <sz val="8"/>
        <color rgb="FFFF0000"/>
        <rFont val="Tahoma"/>
        <family val="2"/>
      </rPr>
      <t>(DAKNF_TAMSIL)</t>
    </r>
  </si>
  <si>
    <t>GU 9</t>
  </si>
  <si>
    <r>
      <t xml:space="preserve">Membayar Belanja Modal pemeliharaan Pekerjaan REVITALISASI DAK FISIK BIDANG PENDIDIKAN SD NEGERI SEMBUNG 02 KEC. LARANGAN oleh CV. FARZANA BANGUN CERIA Sesuai SPK No: 422.7/2228/SPK-Dikdas/2023 Tanggal 18 Juli 2023 </t>
    </r>
    <r>
      <rPr>
        <sz val="8"/>
        <color rgb="FFFF0000"/>
        <rFont val="Tahoma"/>
        <family val="2"/>
      </rPr>
      <t>(DAK Fisik SD_TAYL)</t>
    </r>
  </si>
  <si>
    <t>Pengadaan Mebel Sekolah (SD)</t>
  </si>
  <si>
    <t>Membayar Retensi 5% Pek.Pagar Keliling SMPN 02 Tanjung oleh CV. BINTANG BANJAR BERSINAR Sesuai SPK No: 422.7/3183/SPK-Dikdas/2024 tgl.4-9-2024, BAST No:422.7/3831/2024 tgl.6-11-2024 dan BG PEM/678/BG/028/2024 Tgl 7-11-2024.(DAU Pendidikan)</t>
  </si>
  <si>
    <t>33.29/04.0/001016/LS/1.01.2.19.0.00.03.0000/P6/10/2024</t>
  </si>
  <si>
    <t>33.29/04.0/001015/LS/1.01.2.19.0.00.03.0000/P6/10/2024</t>
  </si>
  <si>
    <t>Membayar Belanja Modal Pekerjaan Pagar Keliling SMPN 02 Tanjung oleh CV. BINTANG BANJAR BERSINAR Sesuai Surat Nomor : 422.7/3183/SPK-Dikdas/2024 Tanggal 4 September 2024. (DAU Pendidikan)</t>
  </si>
  <si>
    <t>Membayar Belanja Hibah Uang kepada Lembaga yang bersifat Nirlaba, Sukarela dan Sosial yang Dibentuk Berdasarkan Peraturan Perundang-Undangan Kegiatan Pembangunan Ruang Kelas Baru pada KB Al Imaniyah Desa Prapag Kidul Kec. Losari (DAU Pendidikan)</t>
  </si>
  <si>
    <t>33.29/04.0/001017/LS/1.01.2.19.0.00.03.0000/P6/10/2024</t>
  </si>
  <si>
    <t>33.29/04.0/001018/LS/1.01.2.19.0.00.03.0000/P6/10/2024</t>
  </si>
  <si>
    <t>Membayar Belanja Hibah Uang Kegiatan Rehabilitasi Sedang/Berat Gedung/Ruang Kelas/Ruang Guru PAUD pada TK Nurul Hikmah Barupring Desa Linggapura Kec. Tonjong (DAU Pendidikan)</t>
  </si>
  <si>
    <t>Membayar Belanja Hibah Uang Kegiatan Rehabilitasi Sedang/Berat Pembangunan Sarana, Prasarana dan Utilitas PAUD pada TK Aisyiyah Linggapura Desa Linggapura Kec. Tonjong (DAU Pendidikan)</t>
  </si>
  <si>
    <t>33.29/04.0/001012/LS/1.01.2.19.0.00.03.0000/P6/10/2024</t>
  </si>
  <si>
    <t>Membayar Belanja Hibah Uang kepada Lembaga yang bersifat Nirlaba, Sukarela dan Sosial yang Dibentuk Berdasarkan Peraturan Perundang-Undangan Kegiatan Pengadaan Mebel PAUD pada 6 Lembaga (DAU Pendidikan)</t>
  </si>
  <si>
    <t>33.29/04.0/001011/LS/1.01.2.19.0.00.03.0000/P6/10/2024</t>
  </si>
  <si>
    <t>Membayar Termin I dan II Kegiatan Belanja Pemeliharaan Bangunan Gedung-Bangunan Gedung Tempat Kerja Bangunan Gedung Kantor PEMELIHARAAN LAPANGAN TENIS INDOOR Nomor : 050/00996/SPK-PORA/IX/2024 tanggal 06 September 2024. DAU - Pendidikan</t>
  </si>
  <si>
    <t>Membayar Ret 5% BAST 050/01206/2024 tgl 30/09/2024 Pekerjaan PEMELIHARAAN LAPANGAN TENIS INDOOR BREBES sesuai SPK Nomor : 050/00996/SPK-PORA/IX/2024 tgl 06/09/2024. BG No PEM/482/BG/028/2024 Tgl 02/10/2024 (DAU-Pendidikan)</t>
  </si>
  <si>
    <t>33.29/04.0/00103/LS/1.01.2.19.0.00.03.0000/P6/10/2024</t>
  </si>
  <si>
    <t>33.29/04.0/00104/LS/1.01.2.19.0.00.03.0000/P6/10/2024</t>
  </si>
  <si>
    <t>33.29/04.0/0001019/LS/1.01.2.19.0.00.03.0000/P6/10/2024</t>
  </si>
  <si>
    <t>33.29/04.0/0001020/LS/1.01.2.19.0.00.03.0000/P6/10/2024</t>
  </si>
  <si>
    <t>33.29/04.0/0001021/LS/1.01.2.19.0.00.03.0000/P6/10/2024</t>
  </si>
  <si>
    <t>33.29/04.0/0001022/LS/1.01.2.19.0.00.03.0000/P6/10/2024</t>
  </si>
  <si>
    <t>33.29/04.0/0001023/LS/1.01.2.19.0.00.03.0000/P6/10/2024</t>
  </si>
  <si>
    <t>33.29/04.0/0001024/LS/1.01.2.19.0.00.03.0000/P6/10/2024</t>
  </si>
  <si>
    <t>33.29/04.0/0001025/LS/1.01.2.19.0.00.03.0000/P6/10/2024</t>
  </si>
  <si>
    <t>33.29/04.0/0001026/LS/1.01.2.19.0.00.03.0000/P6/10/2024</t>
  </si>
  <si>
    <t>33.29/04.0/0001027/LS/1.01.2.19.0.00.03.0000/P6/10/2024</t>
  </si>
  <si>
    <t>33.29/04.0/0001028/LS/1.01.2.19.0.00.03.0000/P6/10/2024</t>
  </si>
  <si>
    <t>Membayar Belanja Modal Pekerjaan Rehab Ruang Kelas SD Negeri Gandoang Salem oleh CV. Sapta Mas Mulia Sesuai Surat Nomor : 422.7/2927/SPK-Dikdas/2024 Tanggal 03 September 2024. (DAU Pendidikan)</t>
  </si>
  <si>
    <t>Membayar Retensi 5% Pek.Rehab Ruang Kelas Sesuai SPK No: 422.7/2927/SPK-Dikdas/2024 tgl.03-9-2024, BAST No:422.7/3479/2024 tgl.25-10-2024 dan BG NO.PEM/673/BG/028/2024 Tgl 07-11-2024.(DAU Pendidikan)</t>
  </si>
  <si>
    <t>Membayar Belanja Modal Pekerjaan Rehab Kelas SDN Losari Lor 02 Desa Losari lor kec. Losari oleh CV. JALA JAYA Sesuai Surat Nomor : 422.7/3047/SPK-Dikdas/2024 Tanggal 23 September 2024. (DAU Pendidikan)</t>
  </si>
  <si>
    <t>Membayar Retensi 5% Pek.Rehab Kelas SDN Losari Lor 02 CV.JALA JAYA Sesuai SPK No:422.7/3047/SPK-Dikdas/2024 tgl.23-9-2024, BAST No:422.7/3644/2024 tgl.16-10-2024 dan BG PEM/657/BG/028/2024 Tgl 06 November 2024 .(DAU Pendidikan)</t>
  </si>
  <si>
    <t>Membayar Belanja Modal Pekerjaan Rehab Ruang Kelas SMP Negeri 4 Banjarharjo oleh CV. Betah Sentosa Sesuai Surat Nomor : 422.7/3023/SPK-Dikdas/2024 Tanggal 17 September 2024. (DAU Pendidikan)</t>
  </si>
  <si>
    <t>Membayar Retensi 5% Pek.Rehab Ruang Kelas SMPN 4 Banjarharjo Sesuai SPK No:422.7/3023/SPK-Dikdas/2024 tgl.17-9-2024, BAST No:422.7/3611/2024 tgl.15-11-2024 dan BG PEM/734/BG/028/2024 Tgl 14-11-2024. (DAU Pendidikan)</t>
  </si>
  <si>
    <t>Membayar Belanja Modal Pekerjaan Pavingisasi SDN Petunjungan 04 oleh CV. PAPAN ARTA Sesuai Surat Nomor : 422.7/2983/SPK-Dikdas/2024 Tanggal 04 September 2024. (DAU Pendidikan)</t>
  </si>
  <si>
    <t>Membayar Retensi 5% Pek.Pavingisasi SDN Petunjungan 04 oleh CV. PAPAN ARTA Sesuai SPK No:422.7/2983/SPK-Dikdas/2024 tgl.04-9-2024, BAST No:422.7/3556/2024 tgl.31-10-2024 dan BG PEM/653/BG/028/2024 Tgl 5 Nopember 2024. (DAU Pendidikan)</t>
  </si>
  <si>
    <t>Membayar Belanja Modal Pekerjaan Rehab Ruang Kelas SMP Negeri 2 Songgom oleh CV. HUMAIRA JAYA Sesuai Surat Nomor : 422.7/3039/SPK-Dikdas/2024 Tanggal 07 Agustus 2024. (DAU Pendidikan)</t>
  </si>
  <si>
    <t>Membayar Retensi 5% Pek.Rehab Ruang Kelas SMPN 2 Songgom oleh CV. HUMAIRA JAYA Sesuai SPK No:422.7/3039/SPK-Dikdas/2024 tgl.7-8-2024, BAST No:422.7/3633/2024 tgl.6-11-2024 dan BG PEM/665/BG/028/2024 Tgl 6-11-2024 . (DAU Pendidikan)</t>
  </si>
  <si>
    <t>Pengadaan Alat Praktik dan Peraga Siswa Nonformal/Kesetaraan</t>
  </si>
  <si>
    <t>33.29/04.0/0001029/LS/1.01.2.19.0.00.03.0000/P6/10/2024</t>
  </si>
  <si>
    <t>33.29/04.0/0001030/LS/1.01.2.19.0.00.03.0000/P6/10/2024</t>
  </si>
  <si>
    <t>33.29/04.0/0001031/LS/1.01.2.19.0.00.03.0000/P6/10/2024</t>
  </si>
  <si>
    <t>33.29/04.0/0001032/LS/1.01.2.19.0.00.03.0000/P6/10/2024</t>
  </si>
  <si>
    <t>33.29/04.0/0001033/LS/1.01.2.19.0.00.03.0000/P6/10/2024</t>
  </si>
  <si>
    <t>33.29/04.0/0001034/LS/1.01.2.19.0.00.03.0000/P6/10/2024</t>
  </si>
  <si>
    <t>33.29/04.0/0001035/LS/1.01.2.19.0.00.03.0000/P6/10/2024</t>
  </si>
  <si>
    <t>33.29/04.0/0001036/LS/1.01.2.19.0.00.03.0000/P6/10/2024</t>
  </si>
  <si>
    <t>33.29/04.0/0001037/LS/1.01.2.19.0.00.03.0000/P6/10/2024</t>
  </si>
  <si>
    <t>33.29/04.0/0001038/LS/1.01.2.19.0.00.03.0000/P6/10/2024</t>
  </si>
  <si>
    <t>33.29/04.0/0001039/LS/1.01.2.19.0.00.03.0000/P6/10/2024</t>
  </si>
  <si>
    <t>33.29/04.0/0001040/LS/1.01.2.19.0.00.03.0000/P6/10/2024</t>
  </si>
  <si>
    <t>33.29/04.0/0001041/LS/1.01.2.19.0.00.03.0000/P6/10/2024</t>
  </si>
  <si>
    <t>33.29/04.0/0001042/LS/1.01.2.19.0.00.03.0000/P6/10/2024</t>
  </si>
  <si>
    <t>33.29/04.0/0001043/LS/1.01.2.19.0.00.03.0000/P6/10/2024</t>
  </si>
  <si>
    <t>33.29/04.0/0001044/LS/1.01.2.19.0.00.03.0000/P6/10/2024</t>
  </si>
  <si>
    <t>33.29/04.0/0001045/LS/1.01.2.19.0.00.03.0000/P6/10/2024</t>
  </si>
  <si>
    <t>33.29/04.0/0001046/LS/1.01.2.19.0.00.03.0000/P6/10/2024</t>
  </si>
  <si>
    <t>Membayar Belanja Jasa Juri Perlombaan/ Pertandingan Kegiatan Lomba Perpustakaan SD Tanggal 11 - 13 November 2024 (Dau - Pendidikan)</t>
  </si>
  <si>
    <t>Membayar Belanja Jasa Juri Perlombaan/ Pertandingan Kegiatan Lomba Sekolah Sehat SD Tanggal 11 - 13 November 2024 (Dau - Pendidikan)</t>
  </si>
  <si>
    <t>Membayar Belanja Jasa Juri Perlombaan/ Pertandingan Kegiatan Lomba Gugus SD Tanggal 11 - 13 November 2024 (Dau - Pendidikan)</t>
  </si>
  <si>
    <t>Membayar Belanja Jasa Juri Perlombaan/ Pertandingan Kegiatan Lomba Sekolah Sehat SMP Tanggal 4 - 6 November 2024 (Dau - Pendidikan)</t>
  </si>
  <si>
    <t>Membayar Belanja Jasa Juri Perlombaan/ Pertandingan Kegiatan Lomba Perpustakaan SMP Tanggal 4 - 6 November 2024 (Dau - Pendidikan)</t>
  </si>
  <si>
    <t>Membayar Belanja Makanan dan Minuman jamuan tamu Kegiatan Sosialisasi Asesmen Nasional Jenjang SD sesuai surat pesanan nomor : 050/ 01387/ 2024 tanggal 28 Oktober 2024 (DAU -Pendidikan)</t>
  </si>
  <si>
    <t>Membayar Belanja Makanan dan Minuman jamuan tamu Kegiatan Pengembangan SSN SD sesuai surat pesanan nomor : 050/ 01411/ 2024 tanggal 30 Oktober 2024 (DAU -Pendidikan)</t>
  </si>
  <si>
    <t>Membayar Belanja Makanan dan Minuman jamuan tamu Kegiatan Workshop Sekolah Penggerak sesuai surat pesanan nomor : 050/ 01403/ 2024 tanggal 30 Oktober 2024 (DAU -Pendidikan)</t>
  </si>
  <si>
    <t>Membayar Belanja Makanan dan Minuman jamuan tamu Kegiatan Pengembangan SSN SMP sesuai surat pesanan nomor : 050/ 01395/ 2024 tanggal 28 Oktober 2024(DAU -Pendidikan)</t>
  </si>
  <si>
    <t>Membayar Belanja Modal Peralatan Mainframe Pembelian Hard Disk kegiatan Pengelolaan BOS SD sesuai dengan surat pesanan nomor 027/01630/2024 Tanggal 19 November 2024 (DAU-Pendidikan)</t>
  </si>
  <si>
    <t>Membayar Belanja Honorarium Narasumber Kegiatan Sosialisasi GKB Jenjang SD Tanggal 22 - 23 Agustus 2024 (Dau - Pendidikan)</t>
  </si>
  <si>
    <t>Membayar uang Lembur Sarpras Jenjang SMP bulan Juli, Agustus, September dan Oktober 2024 (DAU-Pendidikan)</t>
  </si>
  <si>
    <t>Membayar uang Lembur Sarpras Jenjang SD bulan Juli, Agustus dan September 2024 (DAU-Pendidikan)</t>
  </si>
  <si>
    <t>Membayar Belanja Honorarium Narasumber Kegiatan Sosialisasi GKB Jenjang SMP Tanggal 12 - 13 Juli 2024 (Dau - Pendidikan)</t>
  </si>
  <si>
    <t>Membayar Belanja Modal pemeliharaan Pekerjaan REVITALISASI DAK FISIK BIDANG PENDIDIKAN SD NEGERI KALENPANDAN KEC. LARANGAN oleh CV. FALAN JAYA MANDIRI Sesuai Surat Nomor : 422.7/2222/SPK-Dikdas/2023 Tanggal 12 Juli 2023 (DAK Fisik SD_TAYL)</t>
  </si>
  <si>
    <t>33.29/04.0/0001047/LS/1.01.2.19.0.00.03.0000/P6/10/2024</t>
  </si>
  <si>
    <t>33.29/04.0/0001048/LS/1.01.2.19.0.00.03.0000/P6/10/2024</t>
  </si>
  <si>
    <t>Membayar Belanja Hibah Uang kepada Lembaga yang bersifat Nirlaba, Sukarela dan Sosial yang Dibentuk Berdasarkan Peraturan Perundang-Undangan Kegiatan Pengadaan Alat Praktik dan Peraga Siswa PAUD pada 9 Lembaga (DAU Pendidikan)</t>
  </si>
  <si>
    <t>Membayar Belanja Alat/Bahan untuk Kegiatan Kantor-Alat Tulis Kantor Sosialisasi Implementasi Kurikulum Merdeka (IKM) pada pendidikan Kesetaraan Sesuai Surat Pesanan No. 028/01488/2024 Tgl 29 Oktober 2024 (DAU Pendidikan)</t>
  </si>
  <si>
    <t>33.29/04.0/001049/LS/1.01.2.19.0.00.03.0000/P6/10/2024</t>
  </si>
  <si>
    <t>2 Desember 2024</t>
  </si>
  <si>
    <t>Membayar Gaji dan Tunjangan Lainnya bagi PNS di Dinas Pendidikan, Pemuda dan Olahraga Kab. Brebes Sebanyak 3.659 Pegawai, 2.746 Istri/Suami, 3.483 Anak (9.888) bagian Bulan Desember 2024 (DAU)</t>
  </si>
  <si>
    <t>33.29/04.0/001050/LS/1.01.2.19.0.00.03.0000/P6/10/2024</t>
  </si>
  <si>
    <t>Membayar Gaji dan Tunjangan Lainnya bagi PPPK di Dinas Pendidikan, Pemuda dan Olahraga Kab. Brebes Sebanyak 4.587 Pegawai, 3.393 Istri/Suami, 5.098 Anak (13.078) bagian Bulan Desember 2024 (DAU)</t>
  </si>
  <si>
    <t>33.29/04.0/001051/LS/1.01.2.19.0.00.03.0000/P6/10/2024</t>
  </si>
  <si>
    <t>Membayar Gaji Terusan dan Tunjangan Lainnya bagi PNS untuk 14 Pegawai, 11 Istri/Suami. 5 Anak (30 Jiwa) di Dinas Pendidikan Pemuda dan Olahraga Kab. Brebes bagian Bulan Desember 2024 (DAU)</t>
  </si>
  <si>
    <t>33.29/04.0/001052/LS/1.01.2.19.0.00.03.0000/P6/10/2024</t>
  </si>
  <si>
    <t>Membayar Belanja Hibah Uang Kegiatan Pengadaan Alat Praktik dan Peraga Siswa Nonformal/Kesetaraan pada LKP Bina Karya Desa Pagojengan Kec. Paguyangan di Kabupaten Brebes (DAU-Pendidikan)</t>
  </si>
  <si>
    <t>Membayar Belanja Modal Pekerjaan Rehab Ruang Kelas SD Negeri Galuhtimur 02 oleh CV. ALEXA Sesuai Surat Nomor : 422.7/3111/SPK-Dikdas/2024 Tanggal 8 Agustus 2024. (DAU Pendidikan)</t>
  </si>
  <si>
    <t>33.29/04.0/001056/LS/1.01.2.19.0.00.03.0000/P6/10/2024</t>
  </si>
  <si>
    <t>Membayar Belanja Modal Pekerjaan Rehab Ruang Kelas SD Negeri Bulakparen 02 Bulakamba oleh CV. Sapta Mas Mulia Sesuai SPK No: 422.7/2839/SPK-Dikdas/2024 Tanggal 23 September 2024. (DAU PENDIDIKAN).</t>
  </si>
  <si>
    <t>33.29/04.0/001054/LS/1.01.2.19.0.00.03.0000/P6/10/2024</t>
  </si>
  <si>
    <t>33.29/04.0/001055/LS/1.01.2.19.0.00.03.0000/P6/10/2024</t>
  </si>
  <si>
    <t>Membayar Retensi 5% Pek.Rehab Ruang Kelas SDN Bulakparen 02 Sesuai SPK No:422.7/2839/SPK-Dikdas/2024 tgl.23-9-2024, BAST No:422.7/3358/2024 tgl.14-11-2024 dan BG NO.PEM/709/BG/028/2024 Tgl 14-11-2024 . (DAU Pendidikan)</t>
  </si>
  <si>
    <t>33.29/04.0/001058/LS/1.01.2.19.0.00.03.0000/P6/10/2024</t>
  </si>
  <si>
    <t>Membayar Belanja Modal Pekerjaan Rehab Ruang Kelas SDN Petunjungan 03 Bulakamba oleh CV Inti Karya Sukses Persada Sesuai SPK No: 422.7/3079/SPK-Dikdas/2024 Tanggal 8 Agustus 2024 . (DAU Pendidikan)</t>
  </si>
  <si>
    <t>Membayar Retensi 5% Pek.Rehab Ruang Kelas SDN Petunjungan 03 Sesuai SPK No: 422.7/3079/SPK-Dikdas/2024 tgl.8-8-2024, BAST No:422.7/3688/2024 tgl.8-10-2024 dan BG NO.PEM/724/BG/028/2024 Tgl 14-112024. (DAU Pendidikan)</t>
  </si>
  <si>
    <t>Membayar Belanja Modal Pekerjaan Rehab Ruang Kelas SDN Banjaratma 04 oleh CV. AKBAR PUTRA PERDANA Sesuai SPK No: 422.7/2863/SPK-Dikdas/2024 Tanggal 10 September 2024. (DAU Pendidikan)</t>
  </si>
  <si>
    <t>33.29/04.0/001059/LS/1.01.2.19.0.00.03.0000/P6/10/2024</t>
  </si>
  <si>
    <t>33.29/04.0/001062/LS/1.01.2.19.0.00.03.0000/P6/10/2024</t>
  </si>
  <si>
    <t>33.29/04.0/001063/LS/1.01.2.19.0.00.03.0000/P6/10/2024</t>
  </si>
  <si>
    <t>Membayar Retensi 5% Pek.Rehab Ruang Kelas SDN Banjaratma 04 Sesuai SPK No:422.7/2863/SPK-Dikdas/2024 tgl.10-9-2024, BAST No:422.7/3391/2024 tgl.4-11-2024 dan BG NO.PEM/768/BG028/2024 Tgl 19-112024. (DAU Pendidikan)</t>
  </si>
  <si>
    <t>33.29/04.0/001064/LS/1.01.2.19.0.00.03.0000/P6/10/2024</t>
  </si>
  <si>
    <t>Membayar Belanja Modal Pekerjaan Rehab Ruang Kelas SD Negeri Kalikamal Brebes oleh CV Inti Karya Sukses Persada Sesuai SPK No: 422.7/2855/SPK-Dikdas/2024 Tanggal 8 Agustus 2024. (DAU PENDIDIKAN).</t>
  </si>
  <si>
    <t>33.29/04.0/001065/LS/1.01.2.19.0.00.03.0000/P6/10/2024</t>
  </si>
  <si>
    <t>Membayar Retensi 5% Pek.Rehab Ruang Kelas SDN Kalikamal Brebes Sesuai SPK No: 422.7/2855/SPK-Dikdas/2024 tgl.8-8-2024, BAST No:422.7/3380/2024 tgl.12-10-2024 dan BG NO.PEM/725/BG/028/2024 Tgl 14-11-2024. (DAU Pendidikan)</t>
  </si>
  <si>
    <t>33.29/04.0/001066/LS/1.01.2.19.0.00.03.0000/P6/10/2024</t>
  </si>
  <si>
    <t>Membayar Belanja Modal Pekerjaan Rehab Ruang Perpustakaan SD Negeri Bangsri 01 Wanasari oleh CV Inti Karya Sukses Persada Sesuai SPK No: 422.7/2767/SPK-Dikdas/2024 Tanggal 12 Agustus 2024 . (DAU Pendidikan)</t>
  </si>
  <si>
    <t>33.29/04.0/001067/LS/1.01.2.19.0.00.03.0000/P6/10/2024</t>
  </si>
  <si>
    <t>Membayar Retensi 5% Pek.Rehab Ruang Perpustakaan SDN Bangsri 01 Sesuai SPK No: 422.7/2767/SPK-Dikdas/2024 Tanggal 12-8-2024, BAST No:422.7/3259/2024 tgl.11-10-2024 dan BG NO.PEM/726/BG/028/2024 Tgl 14-11-2024. (DAU Pendidikan)</t>
  </si>
  <si>
    <t>Membayar Belanja Alat/Bahan untuk Kegiatan Kantor- Kertas dan Cover pembelian kertas HVS F4 Pengelolaan BOS SD sesuai dengan surat pesanan nomor 027/01594/2024 Tanggal 19 November 2024 (DAU-Pendidikan)</t>
  </si>
  <si>
    <t>33.29/04.0/001053/LS/1.01.2.19.0.00.03.0000/P6/10/2024</t>
  </si>
  <si>
    <t> Peningkatan Kapasitas Pengelolaan Dana BOS Sekolah Dasar (SD)</t>
  </si>
  <si>
    <t>33.29/04.0/001060/LS/1.01.2.19.0.00.03.0000/P6/10/2024</t>
  </si>
  <si>
    <t>Membayar Belanja Modal Pekerjaan Rehab Ruang Kelas SMP Negeri 1 Tonjong oleh CV. HUMAIRA JAYA Sesuai Surat Nomor : 422.7/2799/SPK-Dikdas/2024 Tanggal 13 Agustus 2024 (DAU PENDIDIKAN).</t>
  </si>
  <si>
    <t>Membayar Retensi 5% Pek.Rehab Ruang Kelas SMPN 1 Tonjong oleh CV. HUMAIRA JAYA Sesuai SPK No:422.7/2799/SPK-Dikdas/2024 tgl.13-8-2024, BAST No:422.7/3303/2024 tgl.14-10-2024 dan BG NO. PEM/664/BG/028/2024 Tgl.6-11-2024. (DAU Pendidikan)</t>
  </si>
  <si>
    <t>33.29/04.0/001061/LS/1.01.2.19.0.00.03.0000/P6/10/2024</t>
  </si>
  <si>
    <t>33.29/04.0/001057/LS/1.01.2.19.0.00.03.0000/P6/10/2024</t>
  </si>
  <si>
    <t>Membayar Retensi 5% Pek.Rehab Ruang Kelas SD Negeri Galuhtimur 02 oleh CV. ALEXA Sesuai SPK No:422.7/3111/SPK-Dikdas/2024 tgl.8-8-2024, BAST No: 422.7/3732/2024 tgl.7-11-2024 dan BG PEM/772/BG/028/2024 Tgl 19-11-2024. (DAU Pendidikan)</t>
  </si>
  <si>
    <t>33.29/04.0/001068/LS/1.01.2.19.0.00.03.0000/P6/10/2024</t>
  </si>
  <si>
    <t>33.29/04.0/001070/LS/1.01.2.19.0.00.03.0000/P6/10/2026</t>
  </si>
  <si>
    <t>33.29/04.0/001072/LS/1.01.2.19.0.00.03.0000/P6/10/2028</t>
  </si>
  <si>
    <t>33.29/04.0/001074/LS/1.01.2.19.0.00.03.0000/P6/10/2030</t>
  </si>
  <si>
    <t>33.29/04.0/001077/LS/1.01.2.19.0.00.03.0000/P6/10/2033</t>
  </si>
  <si>
    <t>33.29/04.0/001078/LS/1.01.2.19.0.00.03.0000/P6/10/2033</t>
  </si>
  <si>
    <t>33.29/04.0/001079/LS/1.01.2.19.0.00.03.0000/P6/10/2033</t>
  </si>
  <si>
    <t>33.29/04.0/001080/LS/1.01.2.19.0.00.03.0000/P6/10/2033</t>
  </si>
  <si>
    <t>33.29/04.0/001081/LS/1.01.2.19.0.00.03.0000/P6/10/2033</t>
  </si>
  <si>
    <t>33.29/04.0/001082/LS/1.01.2.19.0.00.03.0000/P6/10/2033</t>
  </si>
  <si>
    <t>Belanja modal Pengadaan Alat Peraga Kelas Khusus Olahraga (KKO) SMP Kegiatan DAU Pendidikan Oleh PT Brilly Rhodium Utama Sesuai SP Nomor: 027/01506/SP/XI/2024 tanggal 07 November 2024. (DAU Pendidikan)</t>
  </si>
  <si>
    <t>Membayar Belanja Alat/Bahan untuk Kegiatan Kantor-Alat Tulis Kantor Monitoring dan Evaluasi Pembelajaran Kesetaraan Sesuai Surat Pesanan No. 028/01482/2024 Tgl 28 Oktober 2024 (DAU Pendidikan)</t>
  </si>
  <si>
    <t>Membayar Belanja Alat/Bahan untuk Kegiatan Kantor- Bahan Cetak penggandaan fotocopy Pengelolaan BOS SD sesuai dengan surat pesanan nomor : 027/01587/2024 Tanggal 19 November 2024 (DAU-Pendidikan)</t>
  </si>
  <si>
    <t>Membayar Pengadaan Belanja Obat – obatan Kolam Renang Tirta Kencana Kabupaten Brebes Tahun Anggaran 2024 Sesuai dengan Surat Pesanan ID Nomor : EHG-P2411-11059882 tanggal 19 November 2024. (DAU - Pendidikan)</t>
  </si>
  <si>
    <t>Membayar Pengadaan Lensa kamera, VGA, printer dan Scanner Dindikpora Kab. Brebes Sesuai Surat Pesanan Nomor : 0050/01531/SP-SEK/XI/2024 tanggal 15 November 2024 (DAU)</t>
  </si>
  <si>
    <t>Membayar Makan Minum Kegiatan Bintek Sosialisasi, Verifikasi dan Pelaporan DAK Non Fisik BOP PAUD Tahap II yang dikerjakan oleh Catering Kenchote Sesuai SPK No. 050/01011/SPK-PNF/IX/2023 Tgl 18 September 2024 (DAU Pendidikan)</t>
  </si>
  <si>
    <t>Membayar Belanja Pemeliharaan Aset Tidak Berwujud - Software sesuai SPK No : 050/01490/SPK/2024 tanggal 19 November 2024 (DAU)</t>
  </si>
  <si>
    <t>Membayar Belanja ATK Kegiatan Bintek Sosialisasi, Verifikasi BOP Sekolah Non Formal/Kesetaraan Tahap I Sesuai Surat Pesanan No. 028/01373/2023 Tgl 28 Oktober 2024 (DAU Pendidikan)</t>
  </si>
  <si>
    <t>Membayar Belanja Jasa Konsultan dan Pengawas Keg. Revitalisasi DAK Bidang PAUD TK Negeri Pembina Kec. Tanjung &amp; TK Setda Brebes Bulan Agustus s.d Nopember 2023 Sesuai SK Kepala Dindikpora Kab. Brebes No. 800/0048.a/2023 Tgl. 12 Juli 2023 (DAK Fisik-TAYL)</t>
  </si>
  <si>
    <t>Membayar Belanja Modal Pekerjaan Rehab Ruang Kelas SMP Negeri 3 Larangan oleh CV Inti Karya Sukses Persada Sesuai Surat Nomor : 422.7/2935/SPK-Dikdas/2024 Tanggal 12 Agustus 2024. (DAU Pendidikan)</t>
  </si>
  <si>
    <t>Membayar Retensi 5% Pek.Rehab Ruang Kelas SMPN 3 Larangan oleh CV Inti Karya Sukses Persada Sesuai SPK No:422.7/2935/SPK-Dikdas/2024 tgl.12-8-2024, BAST No:422.7/3490/2024 tgl.25-9-2024 dan BG NO.PEM/723/BG/028/2024 Tgl 14-11-2024. (DAU Pendidikan)</t>
  </si>
  <si>
    <t>Membayar Belanja Modal Pekerjaan Rehab Ruang Kelas SD Negeri Galuhtimur 04 oleh CV. ALEXA Sesuai Surat Nomor : 422.7/2783/SPK-Dikdas/2024 Tanggal 13 Agustus 2024. (DAU Pendidikan)</t>
  </si>
  <si>
    <t>Membayar Retensi 5% Pek.Rehab Ruang Kelas SDN Galuhtimur 04 oleh CV. ALEXA Sesuai SPK No:422.7/2783/SPK-Dikdas/2024 tgl 13-8-2024, BAST No:422.7/3281/2024 tgl.11-11-2024 dan BG NO.PEM/771/BG/028/2024 Tgl 19-11-2024. (DAU Pendidikan)</t>
  </si>
  <si>
    <t>Membayar Belanja Modal Pekerjaan Rehab Aula SMP N 1 TANJUNG oleh CV. HUMAIRA JAYA Sesuai Surat Nomor : 422.7/2879/SPK-Dikdas/2024 Tanggal 8 Agustus 2024. (DAU Pendidikan)</t>
  </si>
  <si>
    <t>Membayar Retensi 5% Pek.Rehab Aula SMP N 1 TANJUNG Sesuai SPK No:422.7/2879/SPK-Dikdas/2024 tgl.8-8-2024, BAST No:422.7/3413/2024 tgl.12-11-2024 dan BG NO. PEM/ 777/BG/028/2024 Tgl 20-11-2024. (DAU Pendidikan)</t>
  </si>
  <si>
    <t>Realisasi s.d 20 November 2024</t>
  </si>
  <si>
    <t>33.29/04.0/001083/LS/1.01.2.19.0.00.03.0000/P6/10/2033</t>
  </si>
  <si>
    <t>33.29/04.0/001086/LS/1.01.2.19.0.00.03.0000/P6/10/2033</t>
  </si>
  <si>
    <t>Membayar Belanja Jasa Tenaga Administrasi, &amp; Tenaga Pelayanan Umum pada Dinas Pendidikan, Pemuda &amp; Olahraga Kab. Brebes bagian Bulan November 2024 (DAU)</t>
  </si>
  <si>
    <t>Membayar Pengadaan Belanja Makanan dan Minuman Jamuan Tamu Kegiatan Peringatan HAORNAS Tingkat Provinsi Jawa Tengah Tahun 2024 sesuai Surat Pesanan Nomor : 028/ 01718 /2024 tanggal 06 September 2024. (DAU - Pendidikan)</t>
  </si>
  <si>
    <t>Membayar Pengadaan Belanja Makanan dan Minuman Jamuan Tamu Kegiatan Fasilitasi Kewirausaan Perklaster Tingkat Provinsi Jawa Tengah Tahun 2024 sesuai Surat Pesanan Nomor : 028/ 01726 /2024 tanggal 13 Maret 2024. DAU - Pendidikan</t>
  </si>
  <si>
    <t>Membayar Belanja alat tulis kantor pembelian Ordner Folio Tipis, Stopmas Folio dan Tinta Printer Warna kegiatan Peningkatan Kapasitas Pengelolaan Dana BOS Sekolah Dasar sesuai dengan nomor pesanan 027/01580/2024 tanggal 19 November 2024 (DAU-Pendidikan)</t>
  </si>
  <si>
    <t>Pengadaan Alat Praktik dan Peraga Siswa (SMP)</t>
  </si>
  <si>
    <t xml:space="preserve">                                                                                                                                                                                                                                                                                                                                                                              </t>
  </si>
  <si>
    <t>Membayar Retensi 5% Pek.Pembangunan pagar SD Negeri 1 Desa Parereja 1 Sesuai SPK No: 422.7/2751/SPK-Dikdas/2024 tgl.04 -9-2024, BAST No:422.7/3237/2024 tgl.6-11-2024 dan BG PEM/669/BG/028/2024 Tgl.07-11-2024. (DAU Pendidikan)</t>
  </si>
  <si>
    <t>Pembangunan Sarana, Prasarana dan Utilitas Sekolah (SD)</t>
  </si>
  <si>
    <t>Membayar Belanja Modal Pekerjaan Pembangunan pagar SD Negeri 1 Desa Parereja 1 Kec, Banjarharjo oleh CV. PRIBUMI JAYA BERSAMA Sesuai Surat Nomor : 422.7/2751/SPK-Dikdas/2024 Tanggal 04 September 2024. (DAU Pendidikan)</t>
  </si>
  <si>
    <t>33.29/04.0/001088/LS/1.01.2.19.0.00.03.0000/PPR2/12/2024</t>
  </si>
  <si>
    <t>33.29/04.0/001087/LS/1.01.2.19.0.00.03.0000/PPR2/12/2024</t>
  </si>
  <si>
    <t>3 Desember 2024</t>
  </si>
  <si>
    <t>Koordinasi, Sinkronisasi dan Penyelenggaraan Peningkiatan Kapasitas Daya Saing Wira Usaha Pemula</t>
  </si>
  <si>
    <t>4 Desember 2024</t>
  </si>
  <si>
    <t>33.29/04.0/001090/LS/1.01.2.19.0.00.03.0000/P6/10/2033</t>
  </si>
  <si>
    <t>33.29/04.0/001091/LS/1.01.2.19.0.00.03.0000/P6/10/2033</t>
  </si>
  <si>
    <t>33.29/04.0/001092/LS/1.01.2.19.0.00.03.0000/P6/10/2033</t>
  </si>
  <si>
    <t>33.29/04.0/001093/LS/1.01.2.19.0.00.03.0000/P6/10/2033</t>
  </si>
  <si>
    <t>33.29/04.0/001094/LS/1.01.2.19.0.00.03.0000/P6/10/2033</t>
  </si>
  <si>
    <t>33.29/04.0/001095/LS/1.01.2.19.0.00.03.0000/P6/10/2033</t>
  </si>
  <si>
    <t>5 Desember 2024</t>
  </si>
  <si>
    <t>Membayar Honorarium Tenaga Kontrak bulan November 2024 serta Premi Asuransi Kesehatan dan Premi Asuransi Ketenagakerjaan bulan Desember 2024 untuk 1 Tenaga Kontrak pada Dinas Pendidikan Pemuda dan Olahraga Kab. Brebes (DAU-Pendidikan)</t>
  </si>
  <si>
    <t>Membayar Retensi 5% Pek.Rehab Ruang Kelas SD Negeri Cilibur 04 Sesuai SPK No:422.7/3103/SPK-Dikdas/2024 tgl 8-8-2024, BAST No:422.7/3721/2024 tgl.25-10-2024 dan BG PEM/609/BG/028/2024 Tgl 29 Oktober 2024.(DAU Pendidikan)</t>
  </si>
  <si>
    <t>Membayar Belanja Modal Pekerjaan Rehab Ruang Kelas SD Negeri Cilibur 04 oleh CV. HUMAIRA JAYA Sesuai Surat Nomor : 422.7/3103/SPK-Dikdas/2024 Tanggal 8 Agustus 2024. (DAU Pendidikan)</t>
  </si>
  <si>
    <t>Membayar Belanja Honorarium Narasumber Kegiatan Bintek Progam Sekolah Hybrid Tanggal 9 - 11 Juli 2024 (Dau - Pendidikan)</t>
  </si>
  <si>
    <t>Membayar Belanja Honorarium Narasumber Kegiatan Pelatihan Guru Inklusi Tanggal 20 - 21 Agustus 2024 (Dau - Pendidikan)</t>
  </si>
  <si>
    <t>Membayar Belanja Modal pemeliharaan Pekerjaan Bantuan Rehab Ruang Kelas Rusak SD Negeri Cibentang 01 Bantarkawung oleh CV Khalifa Sesuai Surat Nomor : 422.7/4358/SPK-Dikdas/2023 Tgl 04 Desember 2023.(Ban-gub_TAYL).</t>
  </si>
  <si>
    <t>Membayar Belanja Modal pemeliharaan Pekerjaan Rehab Ruang Kelas SMP Negeri 4 Banjarharjo oleh CV SUMBER REJEKI JAYA Sesuai Surat Nomor : 422.7/4376/SPK-Dikdas/2023 Tgl 01 Desember 2023 (Ban-gub_TAYL).</t>
  </si>
  <si>
    <t>33.29/04.0/001098/LS/1.01.2.19.0.00.03.0000/P6/10/2033</t>
  </si>
  <si>
    <t>33.29/04.0/001099/LS/1.01.2.19.0.00.03.0000/P6/10/2033</t>
  </si>
  <si>
    <t>33.29/04.0/001100/LS/1.01.2.19.0.00.03.0000/P6/10/2033</t>
  </si>
  <si>
    <t>33.29/04.0/001101/LS/1.01.2.19.0.00.03.0000/P6/10/2033</t>
  </si>
  <si>
    <t>33.29/04.0/001102/LS/1.01.2.19.0.00.03.0000/P6/10/2033</t>
  </si>
  <si>
    <t>33.29/04.0/001103/LS/1.01.2.19.0.00.03.0000/P6/10/2033</t>
  </si>
  <si>
    <t>33.29/04.0/001104/LS/1.01.2.19.0.00.03.0000/P6/10/2033</t>
  </si>
  <si>
    <t>33.29/04.0/001105/LS/1.01.2.19.0.00.03.0000/P6/10/2033</t>
  </si>
  <si>
    <t>33.29/04.0/001107/LS/1.01.2.19.0.00.03.0000/P6/10/2033</t>
  </si>
  <si>
    <t>33.29/04.0/001108/LS/1.01.2.19.0.00.03.0000/P6/10/2033</t>
  </si>
  <si>
    <t>Membayar Pengadaan Sewa Kamar Kegiatan Fasilitasi Kewirausaan Perklaster Tingkat Provinsi Jawa Tengah Tahun 2024 sesuai dengan Surat Pesanan Nomor :028/ 01740 /2024 tanggal 13 Maret 2024. (DAU-Pendidikan)</t>
  </si>
  <si>
    <t>Membayar Belanja Jasa Konsultan Perencanaan dan Pengawasan Keg Revitalisasi TK N Pembina Salem Kec. Salem untuk 3 keg pembangunan selama Agustus s.d Nopember 2024 Sesuai SK Kepala Dindikpora Kab. Brebes No. 420/0039/2024 Tgl. 14/05/2024 (DAK Fisik-PAUD)</t>
  </si>
  <si>
    <t>Membayar Uang Lembur Kegiatan Pendataan Gerakan kembali Bersekolah (GKB) Kabupaten Brebes Tahun 2024, Tanggal 1 s.d 26 Oktober 2024 dan tanggal 1 s.d 23 November 2024 (DAU-Pendidikan)</t>
  </si>
  <si>
    <t>Membayar Belanja Modal Termin III Pek.REV.DAK FISIK BIDANG PENDIDIKAN SDN SIASEM 02 KEC. WANASARI oleh CV. MULTI JASA KREASINDO Sesuai SPK No: 422.7/1669/SP-Dikdas/2024 tgl. 2 Juli 2024 dan 422.7/1676/Adendum-Dikdas/2024 tgl. 9 Juli 2024. (DAK Fisik_SD)</t>
  </si>
  <si>
    <t>Membayar Retensi 5% Pek.REV.DAK FISIK Sesuai SPK No: 422.7/1669/SP-Dikdas/2024 tgl.2-7-2024 dan 422.7/1676/Adendum-Dikdas/2024 tgl.9-7-2024, BAST No:422.7/2353/2024 tgl.25-10-2024 dan BG PEM/626/BG/028/2024 Tgl 1-11-2024. (DAK Fisik_SD)</t>
  </si>
  <si>
    <t>33.29/04.0/001106/LS/1.01.2.19.0.00.03.0000/P6/10/2033</t>
  </si>
  <si>
    <t>Membayar Belanja Bantuan Sosial Uang yang direncanakan kepada individu Progam Gerakan Kembali Bersekolah (GKB) Tahap 2 pada 193 Anak SD/Mi (DAU-Pendidikan)</t>
  </si>
  <si>
    <t>Membayar Belanja Hadiah Uang Pembinaan untuk Juara Lomba Prakarsa Perubahan Insan Pendidikan tahun 2024, Kegiatan tanggal 20 November 2024 ( DAU-Pendidikan )</t>
  </si>
  <si>
    <t>Membayar Belanja Kesra GTT/PTT ( K2 ) Bulan Juli – Oktober 2024 sebanyak 282 orang (DAU–Pendidikan)</t>
  </si>
  <si>
    <t>Membayar Belanja Kesra GTT/PTT ( Non Kuota Sekolah Swasta) Bulan Juli – Oktober 2024 sebanyak 681 orang (DAU–Pendidikan)</t>
  </si>
  <si>
    <t>33.29/04.0/001114/LS/1.01.2.19.0.00.03.0000/P6/10/2033</t>
  </si>
  <si>
    <t>33.29/04.0/001115/LS/1.01.2.19.0.00.03.0000/P6/10/2033</t>
  </si>
  <si>
    <t>33.29/04.0/001116/LS/1.01.2.19.0.00.03.0000/P6/10/2033</t>
  </si>
  <si>
    <t>33.29/04.0/001117/LS/1.01.2.19.0.00.03.0000/P6/10/2033</t>
  </si>
  <si>
    <t>33.29/04.0/001118/LS/1.01.2.19.0.00.03.0000/P6/10/2033</t>
  </si>
  <si>
    <t>33.29/04.0/001119/LS/1.01.2.19.0.00.03.0000/P6/10/2033</t>
  </si>
  <si>
    <t>33.29/04.0/001120/LS/1.01.2.19.0.00.03.0000/P6/10/2033</t>
  </si>
  <si>
    <t>33.29/04.0/001121/LS/1.01.2.19.0.00.03.0000/P6/10/2033</t>
  </si>
  <si>
    <t>33.29/04.0/001122/LS/1.01.2.19.0.00.03.0000/P6/10/2033</t>
  </si>
  <si>
    <t>33.29/04.0/001123/LS/1.01.2.19.0.00.03.0000/P6/10/2033</t>
  </si>
  <si>
    <t>33.29/04.0/001124/LS/1.01.2.19.0.00.03.0000/P6/10/2033</t>
  </si>
  <si>
    <t>33.29/04.0/001125/LS/1.01.2.19.0.00.03.0000/P6/10/2033</t>
  </si>
  <si>
    <t>Membayar Belanja Kesra GTT/PTT Jenjang TK Bulan Juli – Oktober 2024 sebanyak 584 orang (DAU–Pendidikan)</t>
  </si>
  <si>
    <t>Membayar Belanja Kesra GTT/PTT ( Non Kuota Sekolah Negeri ) Bulan Juli – Oktober 2024 sebanyak 572 orang (DAU–Pendidikan)</t>
  </si>
  <si>
    <t>Membayar Belanja Kesra GTT/PTT Jenjang KB Bulan Juli – Oktober 2024 sebanyak 875 orang (DAU–Pendidikan)</t>
  </si>
  <si>
    <t>Membayar Belanja Modal Termin III Pek.REV.DAK FISIK BIDANG PENDIDIKAN SDN WANGANDALEM 01 oleh CV BHARAN WULED ABADI Sesuai SPK No: 422.7/1525/SP-Dikdas/2024 tgl.2 Juli 2024 dan 422.7/1532/Adendum-Dikdas/2024 tgl.9 Juli 2024. (DAK Fisik SD)</t>
  </si>
  <si>
    <t>Membayar Retensi 5% Pek.REV.DAK FISIK Sesuai SPK No: 422.7/1525/SP-Dikdas/2024 tgl.2-7-2024 dan 422.7/1532/Adendum-Dikdas/2024 tgl.9-7-2024, BAST No:422.7/1939/2024 tgl.11-11-2024 dan BG NO. PEM/670/BG/028/2024 Tgl 07-11-2024. (DAK Fisik SD)</t>
  </si>
  <si>
    <t>33.29/04.0/001126/LS/1.01.2.19.0.00.03.0000/P6/10/2033</t>
  </si>
  <si>
    <t>Membayar Belanja Bantuan Sosial Uang yang direncanakan kepada individu Progam Gerakan Kembali Bersekolah (GKB) Tahap 2 pada 337 Anak SMP/MTs, dan 265 Anak SMA/SMK/MA (DAU-Pendidikan)</t>
  </si>
  <si>
    <t>6 Desember 2024</t>
  </si>
  <si>
    <t>33.29/04.0/001127/LS/1.01.2.19.0.00.03.0000/P6/10/2033</t>
  </si>
  <si>
    <t>33.29/04.0/001128/LS/1.01.2.19.0.00.03.0000/P6/10/2033</t>
  </si>
  <si>
    <t>33.29/04.0/001129/LS/1.01.2.19.0.00.03.0000/P6/10/2033</t>
  </si>
  <si>
    <t>33.29/04.0/001130/LS/1.01.2.19.0.00.03.0000/P6/10/2033</t>
  </si>
  <si>
    <t>33.29/04.0/001131/LS/1.01.2.19.0.00.03.0000/P6/10/2033</t>
  </si>
  <si>
    <t>33.29/04.0/001132/LS/1.01.2.19.0.00.03.0000/P6/10/2033</t>
  </si>
  <si>
    <t>33.29/04.0/001133/LS/1.01.2.19.0.00.03.0000/P6/10/2033</t>
  </si>
  <si>
    <t>33.29/04.0/001134/LS/1.01.2.19.0.00.03.0000/P6/10/2033</t>
  </si>
  <si>
    <t>33.29/04.0/001135/LS/1.01.2.19.0.00.03.0000/P6/10/2033</t>
  </si>
  <si>
    <t>33.29/04.0/001136/LS/1.01.2.19.0.00.03.0000/P6/10/2033</t>
  </si>
  <si>
    <t>Membayar Belanja Modal Pekerjaan Rehab Paving SMP NEGERI 5 SATU ATAP TANJUNG oleh CV. Kiat Sempurna Sesuai Surat Nomor : 422.7/2823/SPK-Dikdas/2024 Tanggal 04 Agustus 2024. (DAU Pendidikan)</t>
  </si>
  <si>
    <t>Membayar Retensi 5% Pek.Rehab Paving SMPN 5 SATU ATAP TANJUNG Sesuai SPK No:422.7/2823/SPK-Dikdas/2024 tgl.4-8-2024, BAST No:422.7/3336/2024 tgl.8-11-2024 dan BG NO.PEM/778/BG/028/2024 Tgl.20-11-2024. (DAU Pendidikan)</t>
  </si>
  <si>
    <t>Membayar Belanja Modal Pekerjaan Rehab Ruang Kelas SDN Cenang 01 oleh CV. AKBAR PUTRA PERDANA Sesuai Surat Nomor : 422.7/3095/SPK-Dikdas/2024 Tanggal 9 September 2024. (DAU Pendidikan)</t>
  </si>
  <si>
    <t>Membayar Retensi 5% Pek.Rehab Ruang Kelas SDN Cenang 01 Sesuai SPK No:422.7/3095/SPK-Dikdas/2024 tgl.9-9-2024, BAST No:422.7/3710/2024 tgl.6-11-2024 dan BG No:PEM/793/BG/028/2024 Tgl 22-11-2024. (DAU Pendidikan)</t>
  </si>
  <si>
    <t>Membayar Belanja Modal Pekerjaan Perbaikan Jamban SD N Songgom 4 oleh CV. PAPAN ARTA Sesuai Surat Nomor : 422.7/2735/SPK-Dikdas/2024 Tanggal 18 September 2024. (DAU Pendidikan)</t>
  </si>
  <si>
    <t>Membayar Retensi 5% Pek.Perbaikan Jamban SDN Songgom 4 oleh CV. PAPAN ARTA Sesuai SPK No:422.7/2735/SPK-Dikdas/2024 tgl.18-9-2024, BAST No:422.7/3215/2024 tgl.6-11-2024 dan BG No:PEM/794/BG/028/2024 Tgl 22-11-2024. (DAU Pendidikan)</t>
  </si>
  <si>
    <t>Membayar Belanja Modal Pekerjaan Rehabilitasi Perpustakaan SD N Bantarkawung 03 oleh CV. Sinar Baru Sesuai Surat Nomor : 422.7/2871/SPK-Dikdas/2024 Tanggal 12 Agustus 2024. (DAU Pendidikan)</t>
  </si>
  <si>
    <t>Membayar Retensi 5% Pek.Rehabilitasi Perpustakaan SDN Bantarkawung 03 Sesuai SPK No:422.7/2871/SPK-Dikdas/2024 tgl.12-8-2024, BAST No:422.7/3402/2024 tgl.14-11-2024 dan BG No:PEM/825/BG/028/2024 Tgl.26-11-2024. (DAU Pendidikan)</t>
  </si>
  <si>
    <t>Membayar Ganti Uang Persediaan (GU)-10 Belanja Barang dan Jasa Kegiatan pada Dinas Pendidikan Pemuda dan Olahraga Kabupaten Brebes</t>
  </si>
  <si>
    <t>Membayar Belanja Jasa Kantor Honorarium Penyelenggaraan Kegiatan Pendidikan dan Pelatihan Kegiatan Sosialisasi Penyusunan RPP SMP Pada tanggal 29 Agustus 2024 (DAU-Pendidikan)</t>
  </si>
  <si>
    <t> Pembinaan Kelembagaan dan Manajemen Sekolah (SMP)</t>
  </si>
  <si>
    <t>33.29/04.0/001137/LS/1.01.2.19.0.00.03.0000/P6/10/2033</t>
  </si>
  <si>
    <t>33.29/04.0/001138/LS/1.01.2.19.0.00.03.0000/P6/10/2033</t>
  </si>
  <si>
    <t>33.29/04.0/001139/LS/1.01.2.19.0.00.03.0000/P6/10/2033</t>
  </si>
  <si>
    <t>33.29/04.0/001140/LS/1.01.2.19.0.00.03.0000/P6/10/2033</t>
  </si>
  <si>
    <t>33.29/04.0/001141/LS/1.01.2.19.0.00.03.0000/P6/10/2033</t>
  </si>
  <si>
    <t>33.29/04.0/001142/LS/1.01.2.19.0.00.03.0000/P6/10/2033</t>
  </si>
  <si>
    <t>33.29/04.0/001143/LS/1.01.2.19.0.00.03.0000/P6/10/2033</t>
  </si>
  <si>
    <t>Membayar Belanja Jasa Kantor Honorarium Penyelenggaraan Kegiatan Pendidikan dan Pelatihan Kegiatan Pengembangan SSN SD Pada tanggal 1 s.d 2 November 2024 (DAU-Pendidikan)</t>
  </si>
  <si>
    <t> Pembinaan Kelembagaan dan Manajemen Sekolah (SD)</t>
  </si>
  <si>
    <t>Membayar Belanja Jasa Kantor Honorarium Penyelenggaraan Kegiatan Pendidikan dan Pelatihan Kegiatan Workshop Sekolah Ramah Anak SD pada tanggal 11 s.d 12 Juli 2024 (DAU-Pendidikan)</t>
  </si>
  <si>
    <t>Membayar Belanja Jasa Kantor Honorarium Penyelenggaraan Kegiatan Pendidikan dan Pelatihan Kegiatan Sosialisasi Kurikulum Merdeka jenjang SD Pada tanggal 9 s.d 10 Juli 2024 (DAU-Pendidikan)</t>
  </si>
  <si>
    <t>Membayar Belanja Jasa Kantor Honorarium Penyelenggaraan Kegiatan Pendidikan dan Pelatihan Kegiatan Sosialisasi Asesmen Nasional jenjang SD Sederajat pada tanggal 30 s.d 31 Oktober 2024 (DAU-Pendidikan)</t>
  </si>
  <si>
    <t>Membayar Belanja Jasa Kantor Honorarium Penyelenggaraan Kegiatan Pendidikan dan Pelatihan Kegiatan Sosialisasi Penerimaan Peserta Didik Baru Jenjang SMP pada tanggal 25 s.d 26 Maret 2024 (DAU-Pendidikan)</t>
  </si>
  <si>
    <t>Membayar Tunjangan Profesi Guru PPPK Triwulan IIl (Juli-September 2024) Tahap 4 Sebanyak 26 Orang pada Dinas Pendidikan Pemuda dan Olahraga Kab. Brebes (DAKNF_TPG)</t>
  </si>
  <si>
    <t>Membayar Belanja Kesra GTT/PTT ( Kuota Sekolah Negeri ) Bulan Juli – Oktober 2024 sebanyak 804 orang (DAU–Pendidikan)</t>
  </si>
  <si>
    <t>Penyelenggaraan Proses Belajar Bagi Peserta Didik (SMP)</t>
  </si>
  <si>
    <t>9 Desember 2024</t>
  </si>
  <si>
    <t>33.29/04.0/001153/LS/1.01.2.19.0.00.03.0000/P6/10/2033</t>
  </si>
  <si>
    <t>33.29/04.0/001154/LS/1.01.2.19.0.00.03.0000/P6/10/2033</t>
  </si>
  <si>
    <t>33.29/04.0/001155/LS/1.01.2.19.0.00.03.0000/P6/10/2033</t>
  </si>
  <si>
    <t>33.29/04.0/001156/LS/1.01.2.19.0.00.03.0000/P6/10/2033</t>
  </si>
  <si>
    <t>33.29/04.0/001158/LS/1.01.2.19.0.00.03.0000/P6/10/2033</t>
  </si>
  <si>
    <t>33.29/04.0/001159/LS/1.01.2.19.0.00.03.0000/P6/10/2033</t>
  </si>
  <si>
    <t>33.29/04.0/001160/LS/1.01.2.19.0.00.03.0000/P6/10/2033</t>
  </si>
  <si>
    <t>33.29/04.0/001161/LS/1.01.2.19.0.00.03.0000/P6/10/2033</t>
  </si>
  <si>
    <t>33.29/04.0/001162/LS/1.01.2.19.0.00.03.0000/P6/10/2033</t>
  </si>
  <si>
    <t>33.29/04.0/001163/LS/1.01.2.19.0.00.03.0000/P6/10/2033</t>
  </si>
  <si>
    <t>33.29/04.0/001164/LS/1.01.2.19.0.00.03.0000/P6/10/2033</t>
  </si>
  <si>
    <t>33.29/04.0/001165/LS/1.01.2.19.0.00.03.0000/P6/10/2033</t>
  </si>
  <si>
    <t>33.29/04.0/001166/LS/1.01.2.19.0.00.03.0000/P6/10/2033</t>
  </si>
  <si>
    <t>33.29/04.0/001167/LS/1.01.2.19.0.00.03.0000/P6/10/2033</t>
  </si>
  <si>
    <t>33.29/04.0/001168/LS/1.01.2.19.0.00.03.0000/P6/10/2033</t>
  </si>
  <si>
    <t>33.29/04.0/001169/LS/1.01.2.19.0.00.03.0000/P6/10/2033</t>
  </si>
  <si>
    <t>33.29/04.0/001170/LS/1.01.2.19.0.00.03.0000/P6/10/2033</t>
  </si>
  <si>
    <t>33.29/04.0/001171/LS/1.01.2.19.0.00.03.0000/P6/10/2033</t>
  </si>
  <si>
    <t>33.29/04.0/001172/LS/1.01.2.19.0.00.03.0000/P6/10/2033</t>
  </si>
  <si>
    <t>33.29/04.0/001173/LS/1.01.2.19.0.00.03.0000/P6/10/2033</t>
  </si>
  <si>
    <t>33.29/04.0/001174/LS/1.01.2.19.0.00.03.0000/P6/10/2033</t>
  </si>
  <si>
    <t>33.29/04.0/001175/LS/1.01.2.19.0.00.03.0000/P6/10/2033</t>
  </si>
  <si>
    <t>33.29/04.0/001176/LS/1.01.2.19.0.00.03.0000/P6/10/2033</t>
  </si>
  <si>
    <t>33.29/04.0/001178/LS/1.01.2.19.0.00.03.0000/P6/10/2033</t>
  </si>
  <si>
    <t>33.29/04.0/001179/LS/1.01.2.19.0.00.03.0000/P6/10/2033</t>
  </si>
  <si>
    <t>Membayar Belanja Jasa Juri Perlombaan /Pertandingan Kegiatan Lomba Olahraga Masyarakat dan Pelajar (Fasilitasi KORMI) tanggal 1 Juli dan 21-22 Oktober 2024 (DAU-Pendidikan)</t>
  </si>
  <si>
    <t>Membayar Belanja Jasa Penyelenggara Acara Kegiatan Pendidikan Bela Negara Bagi Pemuda Kabupaten Brebes Tgl. 25-26 September 2024 (DAU-Pendidikan)</t>
  </si>
  <si>
    <t>Membayar Belanja Jasa Penyelenggara Acara Kegiatan Expo Kepemudaan Tingkat Kabupaten Brebes Tgl. 1-5 Oktober 2024 (DAU-Pendidikan)</t>
  </si>
  <si>
    <t>Membayar Belanja Jasa Penyelenggara Acara Kegiatan Revitaslisasi Organisasi Kepemudaan Kabupaten Brebes Tgl. 24 Oktober 2024 (DAU-Pendidikan)</t>
  </si>
  <si>
    <t>Membayar Belanja Jasa Penyelenggara Acara Kegiatan Lomba Olahraga Masyarakat dan Pelajar (Fasilitasi KORMI) tanggal 1 Juli, 5-7 Juli dan 21-22 Oktober 2024 (DAU-Pendidikan)</t>
  </si>
  <si>
    <t>Membayar Belanja Makanan dan Minuman Jamuan Tamu Bintek Pembelajaran Paradigma Baru Jenjang PAUD Sesuai Surat Pesanan No. 028/01544/2024 Tgl 1 November 2024 (DAU-Pendidikan)</t>
  </si>
  <si>
    <t>Membayar Belanja Alat/Bahan untuk Kegiatan Kantor-Alat Tulis Kantor Bintek Pembelajaran Paradigma Baru Jenjang PAUD Sesuai Surat Pesanan No. 028/01556/2024 Tgl 1 November 2024 (DAU-Pendidikan)</t>
  </si>
  <si>
    <t>Membayar Belanja Alat/Bahan untuk Kegiatan Kantor-Alat Tulis Kantor Sosialisasi Implementasi Kurikulum Merdeka (IKM) pada satuan PAUD Sesuai Surat Pesanan No. 028/01550/2024 Tgl 25 Oktober 2024 (DAU Pendidikan)</t>
  </si>
  <si>
    <t>Membayar Belanja Modal Pekerjaan Rehab Gerbang SMP N 1 BUMIAYU oleh CV. HUMAIRA JAYA Sesuai Surat Nomor : 422.7/2959/SPK-Dikdas/2024 Tanggal 8 Agustus 2024.(DAU Pendidikan)</t>
  </si>
  <si>
    <t>Membayar Retensi 5% Pek.Rehab Gerbang SMPN 1 BUMIAYU oleh CV. HUMAIRA JAYA Sesuai SPK No:422.7/2959/SPK-Dikdas/2024 tgl.8-8-2024, BAT No:422.7/3523/2024 tgl.8-11-2024 dan BG NO.PEM/866/028/2024 Tgl.28-11-2024. (DAU Pendidikan)</t>
  </si>
  <si>
    <t>Membayar Belanja Modal Pekerjaan Perbaikan Pagar dan Gapura SDN Kertabasuki 02 oleh CV. SINAR JAYA KARYA Sesuai Surat Nomor : 422.7/2999/SPK-Dikdas/2024 Tanggal 17 September 2024.(DAU Pendidikan)</t>
  </si>
  <si>
    <t>Membayar Retensi 5% Pek.Perbaikan Pagar dan Gapura SDN Kertabasuki 02 oleh CV. SINAR JAYA KARYA Sesuai SPK No: 422.7/2999/SPK-Dikdas/2024 tgl.17-9-2024, BAST No:422.7/3578/2024 tgl.23-11-2024 dan BG PEM/854/BG/028/2024 Tgl 28-11-2024. (DAU Pendidikan)</t>
  </si>
  <si>
    <t>Membayar Belanja Modal Termin III Pek.REV.DAK FISIK BIDANG PENDIDIKAN SDN SENGON 02 oleh CV ARJUNA PERKASA KONSTRUKSI Sesuai SPK No:422.7/1517/SP-Dikdas/2024 Tanggal 21 Juni 2024 dan 422.7/1524/Adendum-Dikdas/2024 Tanggal 9 Juli 2024. (DAK Fisik SD)</t>
  </si>
  <si>
    <t>Membayar Retensi 5% Pek.REV.DAK FISIK Sesuai SPK No:422.7/1517/SP-Dikdas/2024 tgl.21-6-2024 dan 422.7/1524/Adendum-Dikdas/2024 tgl.9-7-2024 BAST No:422.7/1916/2024 tgl.29-10-2024 dan BAST No: PEM/721/BG/028/2024 tgl.14-11-2024. (DAK Fisik SD)</t>
  </si>
  <si>
    <t>Membayar Belanja Modal Termin III Pek.REV.DAK FISIK BIDANG PENDIDIKAN SMPN 4 JATIBARANG oleh CV. UMBUL MULYO Sesuai SPK No: 422.7/1733/SP-Dikdas/2024 tgl.21 Juni 2024 dan 422.7/1740/Adendum-Dikdas/2024 tgl.9 Juli 2024. (DAK Fisik SMP)</t>
  </si>
  <si>
    <t>Membayar Retensi 5% Pek.REV.DAK FISIK Sesuai SPK No: 422.7/1733/SP-Dikdas/2024 tgl.21-6-2024 dan 422.7/1740/Adendum-Dikdas/2024 tgl.9-7-2024, BAST No:422.7/2537/2024 tgl.31-10-2024 dan BG PEM/808/BG/028/2024 Tgl.22-11-2024. (DAK Fisik SMP)</t>
  </si>
  <si>
    <t>33.29/04.0/001177/LS/1.01.2.19.0.00.03.0000/P6/10/2033</t>
  </si>
  <si>
    <t>Membayar Retensi 5% DAK FISIK SMP Sesuai SPK No: 422.7/1733/SP-Dikdas/2024 tgl.21-6-2024 dan 422.7/1740/Adendum-Dikdas/2024 tgl.9-7-2024, BAST No:422.7/2537/2024 tgl.31-10-2024 dan BG PEM/808/BG/028/2024 Tgl 22-11-2024. (DAK Fisik SD)</t>
  </si>
  <si>
    <t>Penyelenggaraan, Pengembangan dan Pemasalahan Festivas dan Olahraga Rekreasi</t>
  </si>
  <si>
    <t>Membayar Belanja Modal Termin III Pek.REV.DAK FISIK BIDANG PENDIDIKAN SDN LEMBARAWA 03 oleh CV. GENERALS Sesuai SPK No: 422.7/1661/SP-Dikdas/2024 Tanggal 21 Juni 2024 dan 422.7/1668/Adendum-Dikdas/2024 Tanggal 9 Juli 2024. (DAK Fisik_SD)</t>
  </si>
  <si>
    <t>10 Desember 2024</t>
  </si>
  <si>
    <t>33.29/04.0/001186/LS/1.01.2.19.0.00.03.0000/P6/10/2033</t>
  </si>
  <si>
    <t>Membayar Retensi 5% Pek.REV.DAK FISIK Sesuai SPK No: 422.7/1661/SP-Dikdas/2024 tgl.21-6-2024 dan 422.7/1668/Adendum-Dikdas/2024 tgl.9-7-2024, BAST No:422.7/2330/2024 tgl.31-10-2024 dan BG NO. PEM/640/BG/028/2024 Tgl 05-11-2024.(DAK Fisik_SD)</t>
  </si>
  <si>
    <t>33.29/04.0/001190/LS/1.01.2.19.0.00.03.0000/P6/10/2033</t>
  </si>
  <si>
    <t>33.29/04.0/001187/LS/1.01.2.19.0.00.03.0000/P6/10/2033</t>
  </si>
  <si>
    <t>33.29/04.0/001191/LS/1.01.2.19.0.00.03.0000/P6/10/2033</t>
  </si>
  <si>
    <t>33.29/04.0/001188/LS/1.01.2.19.0.00.03.0000/P6/10/2033</t>
  </si>
  <si>
    <t>33.29/04.0/001194/LS/1.01.2.19.0.00.03.0000/P6/10/2033</t>
  </si>
  <si>
    <t>Membayar Belanja Modal Pekerjaan Rehab Ruang Kelas SDN Kupu 01 oleh CV WADON BAE Sesuai Surat Nomor : 422.7/2831/SPK-Dikdas/2024 Tanggal 09 September 2024. (DAU Pendidikan)</t>
  </si>
  <si>
    <t>33.29/04.0/001183/LS/1.01.2.19.0.00.03.0000/P6/10/2033</t>
  </si>
  <si>
    <t>Membayar Retensi 5% Pek.Rehab Ruang Kelas SDN Kupu 01 oleh CV WADON BAE Sesuai SPK No:422.7/2831/SPK-Dikdas/2024 tgl.9-9-2024, BAST No:422.7/3347/2024 tgl.11-11-2024 dan BG NO.PEM/798/BG/028/2024 Tgl 22-11-2024. (DAU Pendidikan)</t>
  </si>
  <si>
    <t>33.29/04.0/001184/LS/1.01.2.19.0.00.03.0000/P6/10/2033</t>
  </si>
  <si>
    <t>33.29/04.0/001189/LS/1.01.2.19.0.00.03.0000/P6/10/2033</t>
  </si>
  <si>
    <t>33.29/04.0/001193/LS/1.01.2.19.0.00.03.0000/P6/10/2033</t>
  </si>
  <si>
    <t>33.29/04.0/001185/LS/1.01.2.19.0.00.03.0000/P6/10/2033</t>
  </si>
  <si>
    <t>33.29/04.0/001192/LS/1.01.2.19.0.00.03.0000/P6/10/2033</t>
  </si>
  <si>
    <t>33.29/04.0/001181/LS/1.01.2.19.0.00.03.0000/P6/10/2033</t>
  </si>
  <si>
    <t>Membayar Belanja Modal Pekerjaan Perbaikan Gapura SDN Banjaranyar 04 oleh CV. GAEBRILIA Sesuai Surat Nomor : 422.7/2807/SPK-Dikdas/2024 Tanggal 09 September 2024. (DAU Pendidikan)</t>
  </si>
  <si>
    <t>33.29/04.0/001182/LS/1.01.2.19.0.00.03.0000/P6/10/2033</t>
  </si>
  <si>
    <t>Membayar Retensi 5% Pek.Perbaikan Gapura SDN Banjaranyar 04 oleh CV. GAEBRILIA Sesuai SPK No: 422.7/2807/SPK-Dikdas/2024 tgl.9-9-2024, BAST No:422.7/3314/2024 tgl.11-11-2024 dan BG NO.PEM/714/BG/028/2024 Tgl.14-11-2024. (DAU Pendidikan)</t>
  </si>
  <si>
    <t>33.29/04.0/001180/LS/1.01.2.19.0.00.03.0000/P6/10/2033</t>
  </si>
  <si>
    <t>Membayar Belanja Jasa Kantor Honorarium Penyelenggaraan Kegiatan Pendidikan dan Pelatihan Kegiatan Pelatihan Penyelenggaraan Asesmen Nasional jenjang SMP Sederajat pada tanggal 20 s.d 21 Agustus 2024 (DAU-Pendidikan)</t>
  </si>
  <si>
    <t>V</t>
  </si>
  <si>
    <t>11 Desember 2024</t>
  </si>
  <si>
    <t>33.29/04.0/001198/LS/1.01.2.19.0.00.03.0000/P6/10/2033</t>
  </si>
  <si>
    <t>33.29/04.0/001199/LS/1.01.2.19.0.00.03.0000/P6/10/2033</t>
  </si>
  <si>
    <t>33.29/04.0/001200/LS/1.01.2.19.0.00.03.0000/P6/10/2033</t>
  </si>
  <si>
    <t>33.29/04.0/001205/LS/1.01.2.19.0.00.03.0000/P6/10/2033</t>
  </si>
  <si>
    <t>12 Desember 2024</t>
  </si>
  <si>
    <t>33.29/04.0/001206/LS/1.01.2.19.0.00.03.0000/P6/10/2033</t>
  </si>
  <si>
    <t>Membayar Pemeliharaan Genset Dinas Pendidikan, Pemuda dan Olahraga Kabupaten Brebes sesuai SPK Nomor : 050/01703/SPK-SEK/XI/2024 tanggal 22 November 2024 (DAU)</t>
  </si>
  <si>
    <t>Membayar Pemeliharaan Instalasi Jaringan Listrik dan Instalasi Jaringan Internet Dinas Pendidikan, Pemuda dan Olahraga Kabupaten Brebes sesuai SPK Nomor : 050/01711/SPK-SEK/XI/2024 tanggal 22 November 2024 (DAU)</t>
  </si>
  <si>
    <t>Membayar Pengadaan Cetak Buku Profil Pendidikan Dindikpora Kab. Brebes Sesuai Surat Pesanan Nomor : 0050/01686/SP-SEK/XI/2024 tanggal 25 November 2024 (DAU)</t>
  </si>
  <si>
    <t>Membayar Belanja Jasa Penyelenggara Acara Kegiatan Krida Olahraga Kabupaten Brebes dari bulan April s.d. November Tahun 2024 (DAU-Pendidikan)</t>
  </si>
  <si>
    <t>Membayar Belanja Jasa Penyelenggara Acara Kegiatan Pelatihan Ketrampilan Manajemen Media Sosial Bagi Pemuda tingkat kabupaten Brebes dilaksanakan tanggal 1-2 November 2024 (DAU-Pendidikan)</t>
  </si>
  <si>
    <t>Membayar Belanja Jasa Penyelenggara Acara Kegiatan Upacara Hari Besar nasional Tingkat Kabupaten Brebes dilaksanakan tanggal 13 September, 25 &amp; 28 Oktober 2024 (DAU-Pendidikan)</t>
  </si>
  <si>
    <t>Membayar Belanja Jasa penyelenggara Acara Kegiatan POPDA SD/MI dan SMP/Mts Tingkat Provinsi Jawa Tengah tanggal 19 Oktober, 31 Oktober dan 4 November 2024 (DAU-Pendidikan)</t>
  </si>
  <si>
    <t>Membayar Belanja perjalanan dinas tanggal 13 s.d 14 Desember 2024 ke Bandungan Kabupaten Semarang sesuai SPT No. 094/1146/2024 tgl 11 Desember 2024 an. Ajeng Kania Permanik, S.IP Cs 15 orang (DAU)</t>
  </si>
  <si>
    <t>Membayar Belanja Kegiatan Rapat Peserta (uang harian) Peningkatan Kapasitas Sistem Pelayanan Publik Berbasis Elektronik Tanggal 13 s.d 14 Desember 2024 Di Bandungan Kabupaten Semarang (DAU)</t>
  </si>
  <si>
    <t>Penyelenggaraan, Pengembangan dan Pemasalahan Festival dan Olahraga Rekreasi</t>
  </si>
  <si>
    <t>GU 10</t>
  </si>
  <si>
    <t>13 Desember 2024</t>
  </si>
  <si>
    <t>33.29/04.0/001208/LS/1.01.2.19.0.00.03.0000/P6/10/2033</t>
  </si>
  <si>
    <t>33.29/04.0/001209/LS/1.01.2.19.0.00.03.0000/P6/10/2033</t>
  </si>
  <si>
    <t>33.29/04.0/001210/LS/1.01.2.19.0.00.03.0000/P6/10/2033</t>
  </si>
  <si>
    <t>33.29/04.0/001211/LS/1.01.2.19.0.00.03.0000/P6/10/2033</t>
  </si>
  <si>
    <t>33.29/04.0/001212/LS/1.01.2.19.0.00.03.0000/P6/10/2033</t>
  </si>
  <si>
    <t>33.29/04.0/001213/LS/1.01.2.19.0.00.03.0000/P6/10/2033</t>
  </si>
  <si>
    <t>33.29/04.0/001214/LS/1.01.2.19.0.00.03.0000/P6/10/2033</t>
  </si>
  <si>
    <t>33.29/04.0/001215/LS/1.01.2.19.0.00.03.0000/P6/10/2033</t>
  </si>
  <si>
    <t>33.29/04.0/001216/LS/1.01.2.19.0.00.03.0000/P6/10/2033</t>
  </si>
  <si>
    <t>33.29/04.0/001217/LS/1.01.2.19.0.00.03.0000/P6/10/2033</t>
  </si>
  <si>
    <t>33.29/04.0/001218/LS/1.01.2.19.0.00.03.0000/P6/10/2033</t>
  </si>
  <si>
    <t>33.29/04.0/001220/LS/1.01.2.19.0.00.03.0000/P6/10/2033</t>
  </si>
  <si>
    <t>33.29/04.0/001221/LS/1.01.2.19.0.00.03.0000/P6/10/2033</t>
  </si>
  <si>
    <t>33.29/04.0/001222/LS/1.01.2.19.0.00.03.0000/P6/10/2033</t>
  </si>
  <si>
    <t>33.29/04.0/001223/LS/1.01.2.19.0.00.03.0000/P6/10/2033</t>
  </si>
  <si>
    <t>33.29/04.0/001224/LS/1.01.2.19.0.00.03.0000/P6/10/2033</t>
  </si>
  <si>
    <t>33.29/04.0/001225/LS/1.01.2.19.0.00.03.0000/P6/10/2033</t>
  </si>
  <si>
    <t>33.29/04.0/001226/LS/1.01.2.19.0.00.03.0000/P6/10/2033</t>
  </si>
  <si>
    <t>33.29/04.0/001227/LS/1.01.2.19.0.00.03.0000/P6/10/2033</t>
  </si>
  <si>
    <t>33.29/04.0/001228/LS/1.01.2.19.0.00.03.0000/P6/10/2033</t>
  </si>
  <si>
    <t>33.29/04.0/001229/LS/1.01.2.19.0.00.03.0000/P6/10/2033</t>
  </si>
  <si>
    <t>33.29/04.0/001230/LS/1.01.2.19.0.00.03.0000/P6/10/2033</t>
  </si>
  <si>
    <t>33.29/04.0/001231/LS/1.01.2.19.0.00.03.0000/P6/10/2033</t>
  </si>
  <si>
    <t>Membayar Belanja Modal Termin II dan III Pek.REV.DAK FISIK BIDANG PENDIDIKAN SMPN 3 TONJONG oleh CV. FALAN JAYA MANDIRI Sesuai SPK No:422.7/1725/SP-Dikdas/2024 tgl.27-6-2024 dan 422.7/1732/Adendum-Dikdas/2024 tgl.9-7-2024.(DAK Fisik SMP)</t>
  </si>
  <si>
    <t>Membayar Retensi 5% Pek.REV.DAK FISIK SMP Sesuai SPK No: 422.7/1725/SP-Dikdas/2024 tgl.27-6-2024 dan 422.7/1732/Adendum-Dikdas/2024 tgl.9-7-2024, BAST No:422.7/2514/2024 tgl.6-11-2024 dan BG No:PEM/823/BG/028/2024 Tgl 26-11-2024. (DAK Fisik SMP)</t>
  </si>
  <si>
    <t>Membayar Hibah Barang Termin I,II &amp; III Pek.REV.DAK FISIK BIDANG PENDIDIKAN SMP MUHAMMADIYAH BUMIAYU Sesuai SPK No: 422.7/1701/SP-Dikdas/2024 tgl.21 Juni 2024 dan 422.7/1708/Adendum-Dikdas/2024 tgl.9 Juli 2024. (DAK Fisik SMP)</t>
  </si>
  <si>
    <t>Membayar Hibah Barang Termin I, II dan III Pek.REV.DAK FISIK SMP oleh CV. PANDAWA DIEMAN Sesuai Surat Nomor : 422.7/1701/SP-Dikdas/2024 Tanggal 21 Juni 2024 dan 422.7/1708/Adendum-Dikdas/2024 Tanggal 9 Juli 2024.(DAK Fisik SMP)</t>
  </si>
  <si>
    <t>Membayar Retensi 5% Pek.REV.DAK FISIK Sesuai SPK No: 422.7/1701/SP-Dikdas/2024 tgl.21-6-2024 dan 422.7/1708/Adendum-Dikdas/2024 tgl.9-7-2024, BAST No:422.7/2445/2024 tgl.25-10-2024 dan BG 1707/PEM/BG/BMY/XI/2024 Tgl 20-11-2024. (DAK Fisik SMP)</t>
  </si>
  <si>
    <t>Membayar Retensi 5% Pek.REV.DAK FISIK SMP Sesuai SPK No:422.7/1701/SP-Dikdas/2024 tgl.21-6-2024 dan 422.7/1708/Adendum-Dikdas/2024 tgl.9-7-2024, BAST No:422.7/2445/2024 tgl.25-10-2024 dan BG 1707/PEM/BG/BMY/XI/2024 Tgl 20-11-2024. (DAK Fisik SMP)</t>
  </si>
  <si>
    <t>Membayar Belanja Kesra GTT/PTT Usulan Baru Jenjang KB Bulan Januari – November 2024 sebanyak 252 orang (DAU–Pendidikan)</t>
  </si>
  <si>
    <t>Membayar Belanja Kesra GTT/PTT Usulan Baru ( Non Kuota Sekolah Swasta) Bulan Januari – November 2024 sebanyak 111 orang (DAU– Pendidikan)</t>
  </si>
  <si>
    <t>Membayar Belanja Kesra GTT/PTT Usulan Baru Jenjang TK Bulan Januari – November 2024 sebanyak 253 orang (DAU-Pendidikan)</t>
  </si>
  <si>
    <t>33.29/04.0/001207/LS/1.01.2.19.0.00.03.0000/P6/10/2033</t>
  </si>
  <si>
    <t>16 Desember 2024</t>
  </si>
  <si>
    <t>33.29/04.0/001235/LS/1.01.2.19.0.00.03.0000/P6/10/2033</t>
  </si>
  <si>
    <t>33.29/04.0/001236/LS/1.01.2.19.0.00.03.0000/P6/10/2033</t>
  </si>
  <si>
    <t>33.29/04.0/001237/LS/1.01.2.19.0.00.03.0000/P6/10/2033</t>
  </si>
  <si>
    <t>33.29/04.0/001238/LS/1.01.2.19.0.00.03.0000/P6/10/2033</t>
  </si>
  <si>
    <t>33.29/04.0/001239/LS/1.01.2.19.0.00.03.0000/P6/10/2033</t>
  </si>
  <si>
    <t>33.29/04.0/001241/LS/1.01.2.19.0.00.03.0000/P6/10/2033</t>
  </si>
  <si>
    <t>33.29/04.0/001242/LS/1.01.2.19.0.00.03.0000/P6/10/2033</t>
  </si>
  <si>
    <t>33.29/04.0/001244/LS/1.01.2.19.0.00.03.0000/P6/10/2033</t>
  </si>
  <si>
    <t>33.29/04.0/001245/LS/1.01.2.19.0.00.03.0000/P6/10/2033</t>
  </si>
  <si>
    <t>33.29/04.0/001246/LS/1.01.2.19.0.00.03.0000/P6/10/2033</t>
  </si>
  <si>
    <t>33.29/04.0/001247/LS/1.01.2.19.0.00.03.0000/P6/10/2033</t>
  </si>
  <si>
    <t>33.29/04.0/001248/LS/1.01.2.19.0.00.03.0000/P6/10/2033</t>
  </si>
  <si>
    <t>33.29/04.0/001249/LS/1.01.2.19.0.00.03.0000/P6/10/2033</t>
  </si>
  <si>
    <t>33.29/04.0/001250/LS/1.01.2.19.0.00.03.0000/P6/10/2033</t>
  </si>
  <si>
    <t>33.29/04.0/001251/LS/1.01.2.19.0.00.03.0000/P6/10/2033</t>
  </si>
  <si>
    <t>33.29/04.0/001252/LS/1.01.2.19.0.00.03.0000/P6/10/2033</t>
  </si>
  <si>
    <t>33.29/04.0/001253/LS/1.01.2.19.0.00.03.0000/P6/10/2033</t>
  </si>
  <si>
    <t>33.29/04.0/001254/LS/1.01.2.19.0.00.03.0000/P6/10/2033</t>
  </si>
  <si>
    <t>33.29/04.0/001255/LS/1.01.2.19.0.00.03.0000/P6/10/2033</t>
  </si>
  <si>
    <t>33.29/04.0/001256/LS/1.01.2.19.0.00.03.0000/P6/10/2033</t>
  </si>
  <si>
    <t>33.29/04.0/001257/LS/1.01.2.19.0.00.03.0000/P6/10/2033</t>
  </si>
  <si>
    <t>33.29/04.0/001258/LS/1.01.2.19.0.00.03.0000/P6/10/2033</t>
  </si>
  <si>
    <t>33.29/04.0/001259/LS/1.01.2.19.0.00.03.0000/P6/10/2033</t>
  </si>
  <si>
    <t>33.29/04.0/001260/LS/1.01.2.19.0.00.03.0000/P6/10/2033</t>
  </si>
  <si>
    <t>17 Desember 2024</t>
  </si>
  <si>
    <t>33.29/04.0/001261/LS/1.01.2.19.0.00.03.0000/P6/10/2033</t>
  </si>
  <si>
    <t>33.29/04.0/001262/LS/1.01.2.19.0.00.03.0000/P6/10/2033</t>
  </si>
  <si>
    <t>33.29/04.0/001263/LS/1.01.2.19.0.00.03.0000/P6/10/2033</t>
  </si>
  <si>
    <t>33.29/04.0/001264/LS/1.01.2.19.0.00.03.0000/P6/10/2033</t>
  </si>
  <si>
    <t>33.29/04.0/001265/LS/1.01.2.19.0.00.03.0000/P6/10/2033</t>
  </si>
  <si>
    <t>33.29/04.0/001266/LS/1.01.2.19.0.00.03.0000/P6/10/2033</t>
  </si>
  <si>
    <t>33.29/04.0/001267/LS/1.01.2.19.0.00.03.0000/P6/10/2033</t>
  </si>
  <si>
    <t>33.29/04.0/001268/LS/1.01.2.19.0.00.03.0000/P6/10/2033</t>
  </si>
  <si>
    <t>33.29/04.0/001269/LS/1.01.2.19.0.00.03.0000/P6/10/2033</t>
  </si>
  <si>
    <t>33.29/04.0/001270/LS/1.01.2.19.0.00.03.0000/P6/10/2033</t>
  </si>
  <si>
    <t>33.29/04.0/001271/LS/1.01.2.19.0.00.03.0000/P6/10/2033</t>
  </si>
  <si>
    <t>33.29/04.0/001272/LS/1.01.2.19.0.00.03.0000/P6/10/2033</t>
  </si>
  <si>
    <t>33.29/04.0/001273/LS/1.01.2.19.0.00.03.0000/P6/10/2033</t>
  </si>
  <si>
    <t>33.29/04.0/001274/LS/1.01.2.19.0.00.03.0000/P6/10/2033</t>
  </si>
  <si>
    <t>33.29/04.0/001275/LS/1.01.2.19.0.00.03.0000/P6/10/2033</t>
  </si>
  <si>
    <t>33.29/04.0/001276/LS/1.01.2.19.0.00.03.0000/P6/10/2033</t>
  </si>
  <si>
    <t>33.29/04.0/001278/LS/1.01.2.19.0.00.03.0000/P6/10/2033</t>
  </si>
  <si>
    <t>33.29/04.0/001279/LS/1.01.2.19.0.00.03.0000/P6/10/2033</t>
  </si>
  <si>
    <t>33.29/04.0/001281/LS/1.01.2.19.0.00.03.0000/P6/10/2033</t>
  </si>
  <si>
    <t>33.29/04.0/001282/LS/1.01.2.19.0.00.03.0000/P6/10/2033</t>
  </si>
  <si>
    <t>33.29/04.0/001283/LS/1.01.2.19.0.00.03.0000/P6/10/2033</t>
  </si>
  <si>
    <t>33.29/04.0/001284/LS/1.01.2.19.0.00.03.0000/P6/10/2033</t>
  </si>
  <si>
    <t>33.29/04.0/001285/LS/1.01.2.19.0.00.03.0000/P6/10/2033</t>
  </si>
  <si>
    <t>Membayar Belanja Telepon, Air &amp; Listrik pada Keg. Penyediaan Jasa Komunikasi, Sumber Daya Air, dan Listrik Pada Dinas Pendidikan, Pemuda dan Olahraga Kab. Brebes Bagian Bulan Desember 2024 (DAU)</t>
  </si>
  <si>
    <t>Membayar Belanja Jasa Kantor Honorarium Penyelenggaraan Kegiatan Pendidikan dan Pelatihan Kegiatan Sosialisasi Penilaian Kurikulum Merdeka jenjang SMP Pada tanggal 28 Agustus 2024 (DAU-Pendidikan)</t>
  </si>
  <si>
    <t>Membayar Belanja Jasa Kantor Honorarium Penyelenggaraan Kegiatan Pendidikan dan Pelatihan Kegiatan Workshop Sekolah Ramah Anak SMP pada tanggal 27 Agustus 2024 (DAU-Pendidikan)</t>
  </si>
  <si>
    <t>Membayar Belanja Jasa Kantor Honorarium Penyelenggaraan Kegiatan Pendidikan dan Pelatihan Kegiatan Sosialisasi Penguatan Kurikulum Merdeka Pada tanggal 22 s.d 23 Agustus 2024 (DAU-Pendidikan)</t>
  </si>
  <si>
    <t>Membayar Belanja Jasa Kantor Honorarium Penyelenggaraan Kegiatan Pendidikan dan Pelatihan Kegiatan Workshop Sekolah Penggerak SMP pada tanggal 1 s.d 2 November 2024 (DAU-Pendidikan)</t>
  </si>
  <si>
    <t>Membayar Belanja Jasa Penyelenggara Acara Kegiatan Pendampingan Pengembangan Wirausaha Muda Berbasis Digital tanggal 2 November 2024 (DAU-Pendidikan)</t>
  </si>
  <si>
    <t>Membayar Lembur Penatausahaan Arsip OPD Dinas Pendidikan, Pemuda dan Olahraga Kabupaten Brebes tanggal 11,12,13,14,15,18,19,20,21,22,25,26,27,28,29 November 2024 (DAU)</t>
  </si>
  <si>
    <t>Membayar Uang Lembur ASN dan Non ASN Verifikasi Aproval Siswa Baru Non Dapodik Di Aplikasi E-Tika 1 s.d 2, 10, 15 s.d 24, 27, 28 November 2024 (DAU)</t>
  </si>
  <si>
    <t>Membayar Pengadaan Belanja Makanan &amp; Minuman Jamuan Tamu Keg Penataan Kuantitas Pendidik &amp; Tenaga Kependidikan bagi Satuan Pendidikan dasar, PAUD &amp; Pendidikan Nonformal/Kesetaraan Sesuai Surat Pesanan No : 028/01837/2024 tgl 14/09/2024. (DAU-Pendidikan)</t>
  </si>
  <si>
    <t>Membayar Belanja Jasa Konsultansi Lainya-Jasa Rekayasa Engineering Terpadu Penilaian Penjualan Hasil Bongkaran Gedung Sekolah Paket 2 sesuai SPK No : 050/01497/SPK/2024 tanggal 19 November 2024 (DAU)</t>
  </si>
  <si>
    <t>Membayar Belanja Modal Pekerjaan Rehab Ruang Kelas SD Negeri Siwuluh 01 oleh CV. BETAH SENTOSA Sesuai Surat Nomor : 422.7/2967/SPK-Dikdas/2024 Tanggal 17 September 2024. (DAU Pendidikan)</t>
  </si>
  <si>
    <t>Membayar Retensi 5% Pek.Rehab Ruang Kelas SDN Siwuluh 01 oleh CV. BETAH SENTOSA Sesuai SPK No:422.7/2967/SPK-Dikdas/2024 tgl.17 -9-2024, BAST No:422.7/3534/2024 tgl.21-11-2024 dan BG PEM/830/BG/028/2024 Tgl.26-11-2024. (DAU Pendidikan)</t>
  </si>
  <si>
    <t>Membayar Belanja Modal Termin II dan III Pek.REV.DAK FISIK BIDANG PENDIDIKAN SDN BUNIWAH 01 KEC. SIRAMPOG oleh CV. OLGAMA Sesuai SPK No:422.7/1645/SP-Dikdas/2024 tgl.26 Juni 2024 dan 422.7/1652/Adendum-Dikdas/2024 tgl.9 Juli 2024.(DAK Fisik SD)</t>
  </si>
  <si>
    <t>Membayar Retensi 5% DAK FISIK SD Sesuai SPK No:422.7/1645/SP-Dikdas/2024 tgl.26-6-2024 dan 422.7/1652/Adendum-Dikdas/2024 tgl.9-7-2024, BAST No:422.7/2284/2024 tgl.5-11-2024 dan BG NO. 1711/PEM/BG/BPD/BMY/XI/2024 Tgl 26-11-2024. (DAK Fisik SD)</t>
  </si>
  <si>
    <t>Membayar Belanja Modal Termin III Pek.REV.DAK FISIK SDN LIMBANGAN 01 KEC. KERSANA oleh CV. ASSOSIASI TIGA BERSAUDARA (ASTRIDA) Sesuai SPK No:422.7/1597/SP-Dikdas/2024 tgl.3-7-2024 dan 422.7/1604/Adendum-Dikdas/2024 tgl.9-7-2024 .(DAK Fisik_SD)</t>
  </si>
  <si>
    <t>Membayar Retensi 5% Pek.REV.DAK FISIK SD Sesuai SPK No:422.7/1597/SP-Dikdas/2024 tgl.3-7-2024 dan 422.7/1604/Adendum-Dikdas/2024 tgl.9-7-2024, BAST No:422.7/2146/2024 tgl.6-11-2024 dan BG PEM/696/BG/028/2024 Tgl 14-11-2024.(DAK Fisik_SD)</t>
  </si>
  <si>
    <t>Membayar Belanja Modal Termin III Pek.REV.DAK FISIK BIDANG PENDIDIKAN SMPN 4 TANJUNG oleh CV. BIRAWA KONTRUKSI INDONESIA Sesuai SPK No: 422.7/1797/SP-Dikdas/2024 tgl.2 Juli 2024 dan 422.7/1804/Adendum-Dikdas/2024 tgl.9 Juli 2024. (DAK Fisik SMP)</t>
  </si>
  <si>
    <t>Membayar Retensi 5% Pek.REV.DAK FISIK SMP Sesuai SPK No: 422.7/1797/SP-Dikdas/2024 tgl.2-7-2024 dan 422.7/1804/Adendum-Dikdas/2024 tgl.9-7-2024 BAST No:422.7/2721/2024 tgl.5-11-2024 dan BG No: PEM/792/BG/028/2024 tgl.21-11-2024. (DAK Fisik SMP)</t>
  </si>
  <si>
    <t>Membayar Belanja Jasa Penyelenggara Acara Kegiatan Fasilitasi Kewirausahaan Perklaster Tk. Provinsi Jawa Tengah Tahun 2024 di laksanakan dari bl. Maret s/d September 2024 (DAU-Pendidikan)</t>
  </si>
  <si>
    <t>Membayar Belanja Jasa Konsultansi Perencanaan DE Kegiatan Rehab Gedung Kantor DINDIKPORA Kab. Brebes sesuai SPK: 050 / 02004 / SPK-SEK / 2023, 16 Oktober 2023 (DAU_TAYL)</t>
  </si>
  <si>
    <t>Membayar Belanja Jasa Kantor Honorarium Penyelenggaraan Kegiatan Pendidikan dan Pelatihan Kegiatan Pengembangan SSN SMP Pada tanggal 30 s.d 31 Oktober 2024 (DAU-Pendidikan)</t>
  </si>
  <si>
    <t>Membayar Pengadaan Belanja ATK &amp; Catak Kantor Kegiatan Penataan Kuantitas Pendidik &amp; Tenaga Kependidikan bagi Satuan Pendidikan dasar, PAUD &amp; Pendidikan Nonformal/Kesetaraan Sesuai Surat Pesanan No : 028/ 01790/2024 tgl 14/09/2024 (DAU - Pendidikan)</t>
  </si>
  <si>
    <t>Membayar Belanja Modal Aset Tidak Berwujud- Software sesuai SPK no : 050 /01755 /SPK /2024 tanggal 5 Desember 2024 (DAU-Pendidikan)</t>
  </si>
  <si>
    <t>Membayar Belanja Jasa Konsultansi Perencanaan Arsitektur-Jasa Nasihat dan Pra Desain Arsitektural Jasa konsultan pengawas kegiatan kontraktual DAK SD - Paket 1 Sesuai Surat 422.7/1824/SPK-Dikdas/2024 Tanggal 16 Juli 2024.(DAK Fisik SD)</t>
  </si>
  <si>
    <t>Membayar Belanja Jasa Konsultansi Perencanaan Arsitektur-Jasa Nasihat dan Pra Desain Arsitektural Jasa konsultan pengawas kegiatan kontraktual DAK SMP - Paket 2 Sesuai SPK No:422.7/1848/SPK-Dikdas/2024 Tanggal 16 Juli 2024 .(DAK Fisik SMP)</t>
  </si>
  <si>
    <t>Membayar Belanja Jasa Konsultansi Perencanaan Arsitektur-Jasa Nasihat dan Pra Desain Arsitektural Jasa konsultan pengawas kegiatan kontraktual DAK SD - Paket 2 Sesuai SPPK No:422.7/1830/SPK-Dikdas/2024 Tanggal 16 Juli 2024.(DAK Fisik SD)</t>
  </si>
  <si>
    <t>33.29/04.0/001286/LS/1.01.2.19.0.00.03.0000/P6/10/2033</t>
  </si>
  <si>
    <t>33.29/04.0/001287/LS/1.01.2.19.0.00.03.0000/P6/10/2033</t>
  </si>
  <si>
    <t>33.29/04.0/001288/LS/1.01.2.19.0.00.03.0000/P6/10/2033</t>
  </si>
  <si>
    <t>33.29/04.0/001289/LS/1.01.2.19.0.00.03.0000/P6/10/2033</t>
  </si>
  <si>
    <t>33.29/04.0/001290/LS/1.01.2.19.0.00.03.0000/P6/10/2033</t>
  </si>
  <si>
    <t>33.29/04.0/001291/LS/1.01.2.19.0.00.03.0000/P6/10/2033</t>
  </si>
  <si>
    <t>33.29/04.0/001292/LS/1.01.2.19.0.00.03.0000/P6/10/2033</t>
  </si>
  <si>
    <t>33.29/04.0/001293/LS/1.01.2.19.0.00.03.0000/P6/10/2033</t>
  </si>
  <si>
    <t>33.29/04.0/001294/LS/1.01.2.19.0.00.03.0000/P6/10/2033</t>
  </si>
  <si>
    <t>33.29/04.0/001295/LS/1.01.2.19.0.00.03.0000/P6/10/2033</t>
  </si>
  <si>
    <t>33.29/04.0/001296/LS/1.01.2.19.0.00.03.0000/P6/10/2033</t>
  </si>
  <si>
    <t>33.29/04.0/001297/LS/1.01.2.19.0.00.03.0000/P6/10/2033</t>
  </si>
  <si>
    <t>33.29/04.0/001298/LS/1.01.2.19.0.00.03.0000/P6/10/2033</t>
  </si>
  <si>
    <t>33.29/04.0/001299/LS/1.01.2.19.0.00.03.0000/P6/10/2033</t>
  </si>
  <si>
    <t>33.29/04.0/001300/LS/1.01.2.19.0.00.03.0000/P6/10/2033</t>
  </si>
  <si>
    <t>33.29/04.0/001301/LS/1.01.2.19.0.00.03.0000/P6/10/2033</t>
  </si>
  <si>
    <t>33.29/04.0/001302/LS/1.01.2.19.0.00.03.0000/P6/10/2033</t>
  </si>
  <si>
    <t>33.29/04.0/001303/LS/1.01.2.19.0.00.03.0000/P6/10/2033</t>
  </si>
  <si>
    <t>33.29/04.0/001304/LS/1.01.2.19.0.00.03.0000/P6/10/2033</t>
  </si>
  <si>
    <t>33.29/04.0/001305/LS/1.01.2.19.0.00.03.0000/P6/10/2033</t>
  </si>
  <si>
    <t>33.29/04.0/001306/LS/1.01.2.19.0.00.03.0000/P6/10/2033</t>
  </si>
  <si>
    <t>33.29/04.0/001307/LS/1.01.2.19.0.00.03.0000/P6/10/2033</t>
  </si>
  <si>
    <t>33.29/04.0/001308/LS/1.01.2.19.0.00.03.0000/P6/10/2033</t>
  </si>
  <si>
    <t>33.29/04.0/001309/LS/1.01.2.19.0.00.03.0000/P6/10/2033</t>
  </si>
  <si>
    <t>33.29/04.0/001310/LS/1.01.2.19.0.00.03.0000/P6/10/2033</t>
  </si>
  <si>
    <t>33.29/04.0/001311/LS/1.01.2.19.0.00.03.0000/P6/10/2033</t>
  </si>
  <si>
    <t>33.29/04.0/001312/LS/1.01.2.19.0.00.03.0000/P6/10/2033</t>
  </si>
  <si>
    <t>33.29/04.0/001313/LS/1.01.2.19.0.00.03.0000/P6/10/2033</t>
  </si>
  <si>
    <t>33.29/04.0/001314/LS/1.01.2.19.0.00.03.0000/P6/10/2033</t>
  </si>
  <si>
    <t>33.29/04.0/001315/LS/1.01.2.19.0.00.03.0000/P6/10/2033</t>
  </si>
  <si>
    <t>33.29/04.0/001316/LS/1.01.2.19.0.00.03.0000/P6/10/2033</t>
  </si>
  <si>
    <t>33.29/04.0/001317/LS/1.01.2.19.0.00.03.0000/P6/10/2033</t>
  </si>
  <si>
    <t>33.29/04.0/001318/LS/1.01.2.19.0.00.03.0000/P6/10/2033</t>
  </si>
  <si>
    <t>33.29/04.0/001319/LS/1.01.2.19.0.00.03.0000/P6/10/2033</t>
  </si>
  <si>
    <t>33.29/04.0/001320/LS/1.01.2.19.0.00.03.0000/P6/10/2033</t>
  </si>
  <si>
    <t>33.29/04.0/001321/LS/1.01.2.19.0.00.03.0000/P6/10/2033</t>
  </si>
  <si>
    <t>33.29/04.0/001322/LS/1.01.2.19.0.00.03.0000/P6/10/2033</t>
  </si>
  <si>
    <t>33.29/04.0/001323/LS/1.01.2.19.0.00.03.0000/P6/10/2033</t>
  </si>
  <si>
    <t>33.29/04.0/001324/LS/1.01.2.19.0.00.03.0000/P6/10/2033</t>
  </si>
  <si>
    <t>33.29/04.0/001325/LS/1.01.2.19.0.00.03.0000/P6/10/2033</t>
  </si>
  <si>
    <t>33.29/04.0/001326/LS/1.01.2.19.0.00.03.0000/P6/10/2033</t>
  </si>
  <si>
    <t>33.29/04.0/001327/LS/1.01.2.19.0.00.03.0000/P6/10/2033</t>
  </si>
  <si>
    <t>33.29/04.0/001328/LS/1.01.2.19.0.00.03.0000/P6/10/2033</t>
  </si>
  <si>
    <t>33.29/04.0/001329/LS/1.01.2.19.0.00.03.0000/P6/10/2033</t>
  </si>
  <si>
    <t>33.29/04.0/001330/LS/1.01.2.19.0.00.03.0000/P6/10/2033</t>
  </si>
  <si>
    <t>33.29/04.0/001331/LS/1.01.2.19.0.00.03.0000/P6/10/2033</t>
  </si>
  <si>
    <t>33.29/04.0/001332/LS/1.01.2.19.0.00.03.0000/P6/10/2033</t>
  </si>
  <si>
    <t>33.29/04.0/001333/LS/1.01.2.19.0.00.03.0000/P6/10/2033</t>
  </si>
  <si>
    <t>Membayar Belanja Jasa Konsultansi Perencanaan Arsitektur-Jasa Nasihat dan Pra Desain Arsitektural Jasa konsultan pengawas kegiatan kontraktual DAK SD - Paket 3 Sesuai SPK No:422.7/1836/SPK-Dikdas/2024 Tanggal 16 Juli 2024.(DAK Fisik SD)</t>
  </si>
  <si>
    <t>Membayar Belanja Modal Pekerjaan Rehab Ruang Kelas SD Negeri Kalijurang 04 Tonjong oleh CV. Karida Sejahtera Sesuai Surat Nomor : 422.7/2847/SPK-Dikdas/2024 Tanggal 23 September 2024. (DAU Pendidikan)</t>
  </si>
  <si>
    <t>Membayar Retensi 5% Pek.Rehab Ruang Kelas SDN Kalijurang 04 Sesuai SPK No: 422.7/2847/SPK-Dikdas/2024 tgl. 23-9-2024, BAST No:422.7/3369/2024 tgl.21-11-2024 dan BG NO.PEM/815/BG/028/2024 Tgl 22 November 2024.(DAU Pendidikan)</t>
  </si>
  <si>
    <t>Membayar Belanja Modal Pekerjaan Rehab Ruang Kelas SMP Negeri 2 Bumiayu oleh CV. Sinar Baru Sesuai Surat Nomor : 422.7/3119/SPK-Dikdas/2024 Tanggal 09 Agustus 2024. (DAU Pendidikan)</t>
  </si>
  <si>
    <t>Membayar Retensi 5% Pek.Rehab Ruang Kelas SMPN 2 Bumiayu oleh CV. Sinar Baru Sesuai SPK No:422.7/3119/SPK-Dikdas/2024 Tanggal 09 Agustus 2024, BAST No:422.7/3743/2024 tgl.6-11-2024 dan BG PEM/865/BG/028/2024 Tgl 28 November 2024.(DAU Pendidikan)</t>
  </si>
  <si>
    <t>Membayar Belanja Modal Pekerjaan Pavingisasi SDN Terlangu 03 oleh CV WADON BAE Sesuai Surat Nomor : 422.7/3063/SPK-Dikdas/2024 Tanggal 04 September 2024. (DAU Pendidikan)</t>
  </si>
  <si>
    <t>Membayar Retensi 5% Pek.Pavingisasi SDN Terlangu 03 oleh CV WADON BAE Sesuai SPK No: 422.7/3063/SPK-Dikdas/2024 tgl.04 September 2024, BAST No:422.7/3666/2024 tgl.5-11-2024 dan BG PEM/904/BG/028/2024 Tgl 02 Desember 2024.(DAU Pendidikan)</t>
  </si>
  <si>
    <t>Membayar Belanja Jasa Konsultansi Perencanaan Arsitektur-Jasa Nasihat dan Pra Desain Arsitektural Jasa konsultan pengawas kegiatan kontraktual DAK SMP - Paket 1 Sesuai SPK No: 422.7/1842/SPK-Dikdas/2024 Tanggal 16 Juli 2024.(DAK Fisik SMP)</t>
  </si>
  <si>
    <t>Membayar Belanja Modal Termin III Pek.REV.DAK FISIK BIDANG PENDIDIKAN SDN KUBANGPUTAT 01 oleh CV. SARANA USAHA Sesuai SPK No: 422.7/1509/SP-Dikdas/2024 tgl.21-6-2024 dan 422.7/1516/Adendum-Dikdas/2024 tgl.9-7-2024. (DAK Fisik SD)</t>
  </si>
  <si>
    <t>Membayar Retensi 5% Pek.REV.DAK FISIK Sesuai SPK No:422.7/1509/SP-Dikdas/2024 tgl.21 -6-2024 dan 422.7/1516/Adendum-Dikdas/2024 tgl.9-7-2024 BAST No:422.7/1893/2024 tgl.29-10-2024 dan BG No:PEM/706/BG/028/2024 tgl.13-11-2024. (DAK Fisik SD)</t>
  </si>
  <si>
    <t>Membayar Belanja Modal Termin III Pek.REV.DAK FISIK BIDANG PENDIDIKAN SMPN 1 KERSANA oleh CV. KEMBAR GROUP Sesuai SPK No: 422.7/1773/SP-Dikdas/2024 tgl.25-6-2024 dan 422.7/1780/Adendum-Dikdas/2024 tgl.9-7-2024. (DAK Fisik SMP)</t>
  </si>
  <si>
    <t>Membayar Retensi 5% Pek.REV.DAK FISIK SMP Sesuai SPK No: 422.7/1773/SP-Dikdas/2024 tgl.25-6-2024 dan 422.7/1780/Adendum-Dikdas/2024 tgl.9-7-2024 BAST No:422.7/2652/2024 tgl.29-10-2024 dan BG No:PEM/795/BG/028/2024 tgl.22-11-2024. (DAK Fisik SMP)</t>
  </si>
  <si>
    <t>Membayar Belanja Modal Termin III Pek.REV.DAK FISIK BIDANG PENDIDIKAN SDN KALIGANGSA WETAN 01 KEC. BREBES oleh CV. BRINTIK LINGGIS Sesuai SPK No: 422.7/1653/SP-Dikdas/2024 tgl.2-7-2024 dan 422.7/1660/Adendum-Dikdas/2024 tgl.9-7-2024.(DAK Fisik_SD)</t>
  </si>
  <si>
    <t>Membayar Retensi 5% Pek.REV.DAK FISIK SD Sesuai SPK No:422.7/1653/SP-Dikdas/2024 tgl.2-7-2024 dan 422.7/1660/Adendum-Dikdas/2024 tgl.9-7-2024, dan BAST No:422.7/2307/2024/ tgl.6-11-2024 dan BG PEM/819/BG/028/2024 Tgl 25-11-2024 .(DAK Fisik_SD)</t>
  </si>
  <si>
    <t>Membayar Belanja Modal Termin III Pek.REV.DAK FISIK BIDANG PENDIDIKAN SD NEGERI CIHAUR 01 KEC. BANJARHARJO oleh CV. TRI YOGA Sesuai SPK No:422.7/1605/SP-Dikdas/2024 tgl.2-7-2024 dan 422.7/1612/Adendum-Dikdas/2024 tgl.9-7-2024.(DAK Fisik_SD)</t>
  </si>
  <si>
    <t>Membayar Retensi 5% Pek.REV. DAK FISIK SD Sesuai SPK No:422.7/1605/SP-Dikdas/2024 tgl.2-7-2024 dan 422.7/1612/Adendum-Dikdas/2024 tgl.9-7-2024, BAST No:422.7/2169/2024 tgl.6-11-2024 dan BG PEM/824/BG/028/2024 Tgl 26-11-2024.(DAK Fisik_SD)</t>
  </si>
  <si>
    <t>Administrasi Umum Perangkat Daerah</t>
  </si>
  <si>
    <t>Koordinasi dan Penyusunan Laporan Capaian Kinerja dan Ikhtisar Realisasi SKPD</t>
  </si>
  <si>
    <t>Pemeliharaan/Rehabilitasi Gedung Kantordan Bangunan Lainnya</t>
  </si>
  <si>
    <t>Penataan Pendistribusian Pendidik dan Tenaga Kependidikan bagi Satuan Pendidikan Dasar, PAUD dan Pendidikan Nonformal/Kesetaraan</t>
  </si>
  <si>
    <t>18 Desember 2024</t>
  </si>
  <si>
    <t>33.29/04.0/001348/LS/1.01.2.19.0.00.03.0000/P6/10/2033</t>
  </si>
  <si>
    <t>33.29/04.0/001361/LS/1.01.2.19.0.00.03.0000/P6/10/2033</t>
  </si>
  <si>
    <t>Membayar Belanja Kesra GTT/PTT Jenjang TK Bulan November 2024 sebanyak 584 orang (DAU – Pendidikan)</t>
  </si>
  <si>
    <t>Membayar Belanja Kesra GTT/PTT ( Non Kuota Sekolah Negeri ) Bulan November 2024 sebanyak 572 orang (DAU – Pendidikan)</t>
  </si>
  <si>
    <t>Membayar Belanja Kesra GTT/PTT ( Kuota Sekolah Negeri ) Bulan November 2024 sebanyak 812 orang (DAU – Pendidikan)</t>
  </si>
  <si>
    <t>Membayar Belanja Kesra GTT/PTT Jenjang KB Bulan November 2024 sebanyak 876 orang (DAU – Pendidikan)</t>
  </si>
  <si>
    <t>Membayar Belanja Kesra GTT/PTT ( Non Kuota Sekolah Swasta) Bulan November 2024 sebanyak 681 orang (DAU – Pendidikan)</t>
  </si>
  <si>
    <t>Membayar Belanja Kesra GTT/PTT ( K2 ) Bulan November 2024 sebanyak 282 orang (DAU) – Pendidikan)</t>
  </si>
  <si>
    <t>Membayar Belanja Alat/Bahan untuk Kegiatan Kantor-Alat Tulis Kantor (Souvenir Tas Slempang ) Sosialisasi PenanggulanganTindak Kekerasan anak dan Perempuan Sesuai Surat Pesanan No. 028/01762/2024 Tgl 19 November 2024 (DAU Pendidikan)</t>
  </si>
  <si>
    <t>Membayar Retensi 5% Pek.Rehab Ruang Kelas SDN Galuhtimur 01 oleh CV. Tiara Ageng Sesuai SPK No:422.7/1889/SPK-Dikdas/2024 tgl.20-11-2024, BAST No:422.7/4120/2024 tgl.9-12-2024 dan BG No:PEM/982/BG/028/2024 Tgl 11-12-2024. (DAU Pendidikan)</t>
  </si>
  <si>
    <t>Membayar Belanja Modal Pekerjaan Rehab Ruang Kelas SD Negeri Galuhtimur 01 oleh CV. Tiara Ageng Sesuai Surat Nomor : 422.7/1889/SPK-Dikdas/2024 Tanggal 20 November 2024. (DAU Pendidikan)</t>
  </si>
  <si>
    <t>Membayar Belanja Modal Pekerjaan Rehab Ruang Kelas SD Negeri Babakan 01 oleh CV. ADAM HAWA TEHNIK Sesuai Surat Nomor : 422.7/1929/SPK-Dikdas/2024 Tanggal 20 November 2024.(DAU Pendidikan)</t>
  </si>
  <si>
    <t>Membayar Retensi 5% Pek.Rehab Ruang Kelas SDN Babakan 01 oleh CV. ADAM HAWA TEHNIK Sesuai SPK No:422.7/1929/SPK-Dikdas/2024 tgl.20-11-2024, BAST No:BG PEM/970/BG/028/2024 Tgl 11 Desember 2024.(DAU Pendidikan)</t>
  </si>
  <si>
    <t>Membayar Belanja Modal Pekerjaan Rehab Ruang Kelas SMPN 2 Brebes oleh CV. ADAM HAWA TEHNIK Sesuai Surat Nomor : 422.7/1961/SPK-Dikdas/2024 Tanggal 20 November 2024.(DAU Pendidikan)</t>
  </si>
  <si>
    <t>Membayar Retensi 5% Pek.Rehab Ruang Kelas SMPN 2 Brebes oleh CV. ADAM HAWA TEHNIK Sesuai SPK No:422.7/1961/SPK-Dikdas/2024 tgl.20-11-2024, BAST No:422.7/4219/2024 tgl.9-12-2024 dan BG No:PEM/969/BG/028/2024 Tgl 11-12-2024.(DAU Pendidikan)</t>
  </si>
  <si>
    <t>Membayar Belanja Modal Pekerjaan Pembuatan Lapangan Lompat Jauh oleh CV. KEMBAR GROUP Sesuai Surat Nomor : 422.7/1985/SPK-Dikdas/2024 Tanggal 20 November 2024.(DAU Pendidikan)</t>
  </si>
  <si>
    <t>Membayar Retensi 5% Pek.Pembuatan Lapangan Lompat Jauh oleh CV. KEMBAR GROUP Sesuai SPK No:422.7/1985/SPK-Dikdas/2024 tgl.20-11-2024, BAST No:422.7/4252/2024 tgl.9-12-2024 dan BG No: PEM/972/BG/028/2024 Tgl 11-12-2024.(DAU Pendidikan)</t>
  </si>
  <si>
    <t>Membayar Belanja Modal Pekerjaan Rehab Ruang Kelas SD Negeri Krasak 03 Brebes oleh CV. KEMBAR GROUP Sesuai Surat Nomor : 422.7/1873/SPK-Dikdas/2024 Tanggal 20 November 2024.(DAU Pendidikan)</t>
  </si>
  <si>
    <t>Membayar Retensi 5% Pek.Rehab Ruang Kelas SDN Krasak 03 Brebes oleh CV. KEMBAR GROUP Sesuai SPK No:422.7/1873/SPK-Dikdas/2024 tgl.20-11-2024, BAST No:422.7/4098/2024 tgl.6-12-2024 dan BG PEM/947/BG/028/2024 Tgl.9-12-2024.(DAU Pendidikan)</t>
  </si>
  <si>
    <t>Membayar Belanja Modal Pekerjaan Rehab Ruang Kelas SD Negeri Karangjongkeng 02 oleh CV. ALEXA Sesuai Surat Nomor : 422.7/1953/SPK-Dikdas/2024 Tanggal 20 November 2024. (DAU Pendidikan)</t>
  </si>
  <si>
    <t>Membayar Retensi 5% Pek.Rehab Ruang Kelas SDN Karangjongkeng 02 oleh CV. ALEXA Sesuai SPK No: 422.7/1953/SPK-Dikdas/2024 tgl.20 -11-2024, BAST No:422.7/4208/2024 tgl.9-12-2024 dan BG No:PEM/989/BG/028/2024 Tgl 12 Desember 2024. (DAU Pendidikan)</t>
  </si>
  <si>
    <t>Membayar Belanja Modal Pekerjaan Rehab Ruang Kelas SD Negeri Tanggeran 01 oleh CV. ALEXA Sesuai Surat Nomor : 422.7/1833/SPK-Dikdas/2024 Tanggal 20 November 2024. (DAU Pendidikan)</t>
  </si>
  <si>
    <t>Membayar Retensi 5% Pek.Rehab Ruang Kelas SDN Tanggeran 01 oleh CV. ALEXA Sesuai SPK No:422.7/1833/SPK-Dikdas/2024 tgl.20 -11-2024, BAST No:422.7/4043/2024 tgl.9-12-2024 dan BG NO.PEM/994/BG/028/2024 Tgl 12 Desember 2024. (DAU Pendidikan)</t>
  </si>
  <si>
    <t>Membayar Belanja Modal Pekerjaan Rehab Ruang Kelas SDN Brebes 02 oleh CV. PAPAN ARTA Sesuai Surat Nomor : 422.7/1937/SPK-Dikdas/2024 Tanggal 20 November 2024.(DAU Pendidikan)</t>
  </si>
  <si>
    <t>Membayar Retensi 5% Pekerjaan Rehab Ruang Kelas SDN Brebes 02 oleh CV. PAPAN ARTA Sesuai SPK No: 422.7/1937/SPK-Dikdas/2024 tgl.20 November 2024, BAST No:422.7/4186/2024 tgl.9-12-2024 dan BG PEM/968/BG/028/2024 Tgl 11 Desember 2024.(DAU Pendidikan)</t>
  </si>
  <si>
    <t>Membayar Honor TIM Sekretariat dan TIM Penilai Kegiatan Seleksi Bakal Calon Kepala Sekolah dan Pengawas Sekolah Di Lingkungan DINDIKPORA Kabupaten Brebes kegiatan tanggal 3, 4, 5, dan 6 Desember 2024 (DAU-Pendidikan)</t>
  </si>
  <si>
    <t>Membayar Honor TIM Juri/Penilai Kegiatan Seleksi Bakal Calon Kepala Sekolah dan Pengawas Sekolah Di Lingkungan DINDIKPORA Kabupaten Brebes kegiatan tanggal 3, 4, 5 dan 6 Desember 2024 (DAU-Pendidikan)</t>
  </si>
  <si>
    <t>Membayar Belanja Makanan dan Minuman Rapat Bimtek Penyelenggaraan GKB-DTS Sesuai Surat Pesanan No. 028/01780/2024 Tgl 2 November 2024 (DAU-Pendidikan)</t>
  </si>
  <si>
    <t>Membayar Belanja Makanan dan Minuman Jamuan Tamu Bimtek Pelaporan dan Evaluasi GKB-DTS Sesuai Surat Pesanan No. 028/01786/2024 Tgl 25 November 2024 (DAU-Pendidikan)</t>
  </si>
  <si>
    <t>Membayar Belanja Makanan dan Minuman Rapat Sosialisasi Penanggulangan Tindak kekerasan Anak dan Perempuan Sesuai Surat Pesanan No. 028/01773/2024 Tgl 25 November 2024 (DAU Pendidikan)</t>
  </si>
  <si>
    <t>Membayar Belanja Alat/Bahan untuk Kegiatan Kantor-Alat Tulis Kantor (Souvenir Tas Slempang ) Sosialisasi GOPTKI Kabupaten Brebes Sesuai Surat Pesanan No. 028/01768/2024 Tgl 11 November 2024 (DAU Pendidikan)</t>
  </si>
  <si>
    <t>33.29/04.0/001373/LS/1.01.2.19.0.00.03.0000/P6/10/2033</t>
  </si>
  <si>
    <t>33.29/04.0/001374/LS/1.01.2.19.0.00.03.0000/P6/10/2033</t>
  </si>
  <si>
    <t>33.29/04.0/001375/LS/1.01.2.19.0.00.03.0000/P6/10/2033</t>
  </si>
  <si>
    <t>33.29/04.0/001376/LS/1.01.2.19.0.00.03.0000/P6/10/2033</t>
  </si>
  <si>
    <t>33.29/04.0/001377/LS/1.01.2.19.0.00.03.0000/P6/10/2033</t>
  </si>
  <si>
    <t>33.29/04.0/001378/LS/1.01.2.19.0.00.03.0000/P6/10/2033</t>
  </si>
  <si>
    <t>33.29/04.0/001379/LS/1.01.2.19.0.00.03.0000/P6/10/2033</t>
  </si>
  <si>
    <t>33.29/04.0/001380/LS/1.01.2.19.0.00.03.0000/P6/10/2033</t>
  </si>
  <si>
    <t>Membayar Pengadaan Sewa Stand Pameran pada Kegiatan Pelaksanaan Uji Kompetensi dan Peningkatan Mutu Pendidik melalui Aksi Nyata Tahun Anggaran 2024 sesuai dengan Surat Pesanan Nomor :028/ 01849 /2024 tanggal 3 Juni 2024. DAU - Pendidikan</t>
  </si>
  <si>
    <t>Membayar Kegiatan Workshop Pendataan Dapodik Jenjang SMP Tgl 25 s.d 26 November 2024 di Kab Tegal sesuai SPK No : 050/01689/SPK-SEK/XI/2024 tgl 22 November 2024 dan Adendum SPK No : 050/01855/ADDENDUM SPK-SEK/XI/2024 tgl 25 November 2024 (DAU)</t>
  </si>
  <si>
    <t>Membayar Belanja Jasa Penyelenggara Acara Kegiatan Pemilihan Pemuda Pelopor tingkat Kabupaten Brebes Tgl. 20-28 Agustus &amp; 14, 26, 28 September 2024 (DAU-Pendidikan)</t>
  </si>
  <si>
    <t>Belanja Modal Pengadaan Meubelair SD Negeri (Meja Siswa, Meja Guru, Papan Tulis) Kegiatan Bantuan Keuangan Provinsi Oleh CV. Emha Ananda Perkasa Sesuai Surat Pesanan No: 027/01600/SP/XI/2024 tanggal 18 November 2024. (Ban_Gub)</t>
  </si>
  <si>
    <t>Belanja Modal Pengadaan Seragam Pendidik dan Kependidikan Jenjang SMP Oleh PT. Mempeng Pilar Kreasi Sesuai Surat Pesanan No: 027/01688/Adendum-SP/XI/2024 tanggal 22 November 2024. (DAU Pendidikan)</t>
  </si>
  <si>
    <t>Belanja Modal Pengadaan Seragam Pendidik dan Kependidikan Jenjang SD Kegiatan DAU Pendidikan Oleh PT. Mempeng Pilar Kreasi Sesuai Surat Pesanan No: 027/01687/Adendum-SP/XI/2024 tanggal 22 November 2024. (DAU Pendidikan)</t>
  </si>
  <si>
    <t>Belanja Modal Pengadaan Meubelair SD Negeri (Kursi Siswa, Kursi Guru, Lemari Buku) Kegiatan Bantuan Keuangan Provinsi Oleh CV. Firgi Utama Sejahtera Sesuai Surat Pesanan No: 027/01601/SP/XI/2024 tanggal 18 November 2024. (Ban_Gub)</t>
  </si>
  <si>
    <t>Belanja Pengadaan Alat Tulis Kantor Penunjang Dak Fisik Bidang Pendidikan Jenjang SD sesuai dengan pesanan nomor : 422.7/4302/SP-DIKDAS/2024 tanggal 04 Desember 2024. (DAK Fisik SD)</t>
  </si>
  <si>
    <t>Belanja Pengadaan Alat Tulis Kantor Penunjang Dak Fisik Bidang Pendidikan Jenjang SMP sesuai dengan pesanan nomor 422.7/4305/SP-DIKDAS/2024 tanggal 04 Desember 2024. (DAK Fisik SMP)</t>
  </si>
  <si>
    <t>Membayar Keg Peningkatan Kapasitas Sistem Pelayanan Publik Berbasis Elektronik Tgl 13 s.d 14/12/2024 di Kab Semarang sesuai SPK No : 050/01830/SPK-SEK/XI/2024 tgl 27/11/2024 dan Adendum SPK No : 050/01898/ADENDUM SPK-SEK/XII/2024 tgl 10/12/2024 (DAU)</t>
  </si>
  <si>
    <t>Membayar Belanja Jasa Penyelenggara Acara Kegiatan Pemilihan Pemuda Pelopor Tingkat Kabupaten Brebes tanggal 20, 28 Agustus Dan 14, 26, 28 September 2024 (DAU-Pendidikan)</t>
  </si>
  <si>
    <t>19 Desember 2024</t>
  </si>
  <si>
    <t>20 Desember 2024</t>
  </si>
  <si>
    <t>33.29/04.0/001381/LS/1.01.2.19.0.00.03.0000/P6/10/2033</t>
  </si>
  <si>
    <t>33.29/04.0/001382/LS/1.01.2.19.0.00.03.0000/P6/10/2033</t>
  </si>
  <si>
    <t>33.29/04.0/001383/LS/1.01.2.19.0.00.03.0000/P6/10/2033</t>
  </si>
  <si>
    <t>33.29/04.0/001384/LS/1.01.2.19.0.00.03.0000/P6/10/2033</t>
  </si>
  <si>
    <t>33.29/04.0/001385/LS/1.01.2.19.0.00.03.0000/P6/10/2033</t>
  </si>
  <si>
    <t>33.29/04.0/001386/LS/1.01.2.19.0.00.03.0000/P6/10/2033</t>
  </si>
  <si>
    <t>33.29/04.0/001387/LS/1.01.2.19.0.00.03.0000/P6/10/2033</t>
  </si>
  <si>
    <t>33.29/04.0/001388/LS/1.01.2.19.0.00.03.0000/P6/10/2033</t>
  </si>
  <si>
    <t>33.29/04.0/001389/LS/1.01.2.19.0.00.03.0000/P6/10/2033</t>
  </si>
  <si>
    <t>33.29/04.0/001390/LS/1.01.2.19.0.00.03.0000/P6/10/2033</t>
  </si>
  <si>
    <t>33.29/04.0/001391/LS/1.01.2.19.0.00.03.0000/P6/10/2033</t>
  </si>
  <si>
    <t>33.29/04.0/001392/LS/1.01.2.19.0.00.03.0000/P6/10/2033</t>
  </si>
  <si>
    <t>33.29/04.0/001393/LS/1.01.2.19.0.00.03.0000/P6/10/2033</t>
  </si>
  <si>
    <t>33.29/04.0/001394/LS/1.01.2.19.0.00.03.0000/P6/10/2033</t>
  </si>
  <si>
    <t>33.29/04.0/001395/LS/1.01.2.19.0.00.03.0000/P6/10/2033</t>
  </si>
  <si>
    <t>33.29/04.0/001396/LS/1.01.2.19.0.00.03.0000/P6/10/2033</t>
  </si>
  <si>
    <t>33.29/04.0/001397/LS/1.01.2.19.0.00.03.0000/P6/10/2024</t>
  </si>
  <si>
    <t>33.29/04.0/001398/LS/1.01.2.19.0.00.03.0000/P6/10/2024</t>
  </si>
  <si>
    <t>33.29/04.0/001399/LS/1.01.2.19.0.00.03.0000/P6/10/2024</t>
  </si>
  <si>
    <t>33.29/04.0/001400/LS/1.01.2.19.0.00.03.0000/P6/10/2024</t>
  </si>
  <si>
    <t>33.29/04.0/001401/LS/1.01.2.19.0.00.03.0000/P6/10/2024</t>
  </si>
  <si>
    <t>33.29/04.0/001402/LS/1.01.2.19.0.00.03.0000/P6/10/2024</t>
  </si>
  <si>
    <t>33.29/04.0/001403/LS/1.01.2.19.0.00.03.0000/P6/10/2024</t>
  </si>
  <si>
    <t>33.29/04.0/001404/LS/1.01.2.19.0.00.03.0000/P6/10/2024</t>
  </si>
  <si>
    <t>33.29/04.0/001405/LS/1.01.2.19.0.00.03.0000/P6/10/2024</t>
  </si>
  <si>
    <t>33.29/04.0/001406/LS/1.01.2.19.0.00.03.0000/P6/10/2024</t>
  </si>
  <si>
    <t>33.29/04.0/001407/LS/1.01.2.19.0.00.03.0000/P6/10/2024</t>
  </si>
  <si>
    <t>33.29/04.0/001408/LS/1.01.2.19.0.00.03.0000/P6/10/2024</t>
  </si>
  <si>
    <t>33.29/04.0/001409/LS/1.01.2.19.0.00.03.0000/P6/10/2024</t>
  </si>
  <si>
    <t>33.29/04.0/001410/LS/1.01.2.19.0.00.03.0000/P6/10/2024</t>
  </si>
  <si>
    <t>33.29/04.0/001411/LS/1.01.2.19.0.00.03.0000/P6/10/2024</t>
  </si>
  <si>
    <t>33.29/04.0/001412/LS/1.01.2.19.0.00.03.0000/P6/10/2024</t>
  </si>
  <si>
    <t>33.29/04.0/001413/LS/1.01.2.19.0.00.03.0000/P6/10/2024</t>
  </si>
  <si>
    <t>33.29/04.0/001414/LS/1.01.2.19.0.00.03.0000/P6/10/2024</t>
  </si>
  <si>
    <t>33.29/04.0/001415/LS/1.01.2.19.0.00.03.0000/P6/10/2024</t>
  </si>
  <si>
    <t>33.29/04.0/001416/LS/1.01.2.19.0.00.03.0000/P6/10/2024</t>
  </si>
  <si>
    <t>33.29/04.0/001417/LS/1.01.2.19.0.00.03.0000/P6/10/2024</t>
  </si>
  <si>
    <t>33.29/04.0/001418/LS/1.01.2.19.0.00.03.0000/P6/10/2024</t>
  </si>
  <si>
    <t>33.29/04.0/001419/LS/1.01.2.19.0.00.03.0000/P6/10/2024</t>
  </si>
  <si>
    <t>33.29/04.0/001420/LS/1.01.2.19.0.00.03.0000/P6/10/2024</t>
  </si>
  <si>
    <t>33.29/04.0/001421/LS/1.01.2.19.0.00.03.0000/P6/10/2024</t>
  </si>
  <si>
    <t>33.29/04.0/001422/LS/1.01.2.19.0.00.03.0000/P6/10/2024</t>
  </si>
  <si>
    <t>33.29/04.0/001423/LS/1.01.2.19.0.00.03.0000/P6/10/2024</t>
  </si>
  <si>
    <t>33.29/04.0/001424/LS/1.01.2.19.0.00.03.0000/P6/10/2024</t>
  </si>
  <si>
    <t>33.29/04.0/001425/LS/1.01.2.19.0.00.03.0000/P6/10/2024</t>
  </si>
  <si>
    <t>33.29/04.0/001426/LS/1.01.2.19.0.00.03.0000/P6/10/2024</t>
  </si>
  <si>
    <t>33.29/04.0/001427/LS/1.01.2.19.0.00.03.0000/P6/10/2024</t>
  </si>
  <si>
    <t>33.29/04.0/001428/LS/1.01.2.19.0.00.03.0000/P6/10/2024</t>
  </si>
  <si>
    <t>33.29/04.0/001429/LS/1.01.2.19.0.00.03.0000/P6/10/2024</t>
  </si>
  <si>
    <t>33.29/04.0/001430/LS/1.01.2.19.0.00.03.0000/P6/10/2024</t>
  </si>
  <si>
    <t>33.29/04.0/001431/LS/1.01.2.19.0.00.03.0000/P6/10/2024</t>
  </si>
  <si>
    <t>33.29/04.0/001432/LS/1.01.2.19.0.00.03.0000/P6/10/2024</t>
  </si>
  <si>
    <t>33.29/04.0/001433/LS/1.01.2.19.0.00.03.0000/P6/10/2024</t>
  </si>
  <si>
    <t>33.29/04.0/001434/LS/1.01.2.19.0.00.03.0000/P6/10/2024</t>
  </si>
  <si>
    <t>33.29/04.0/001435/LS/1.01.2.19.0.00.03.0000/P6/10/2024</t>
  </si>
  <si>
    <t>33.29/04.0/001436/LS/1.01.2.19.0.00.03.0000/P6/10/2024</t>
  </si>
  <si>
    <t>33.29/04.0/001437/LS/1.01.2.19.0.00.03.0000/P6/10/2024</t>
  </si>
  <si>
    <t>33.29/04.0/001438/LS/1.01.2.19.0.00.03.0000/P6/10/2024</t>
  </si>
  <si>
    <t>33.29/04.0/001439/LS/1.01.2.19.0.00.03.0000/P6/10/2024</t>
  </si>
  <si>
    <t>33.29/04.0/001440/LS/1.01.2.19.0.00.03.0000/P6/10/2024</t>
  </si>
  <si>
    <t>33.29/04.0/001441/LS/1.01.2.19.0.00.03.0000/P6/10/2024</t>
  </si>
  <si>
    <t>33.29/04.0/001442/LS/1.01.2.19.0.00.03.0000/P6/10/2024</t>
  </si>
  <si>
    <t>33.29/04.0/001443/LS/1.01.2.19.0.00.03.0000/P6/10/2024</t>
  </si>
  <si>
    <t>33.29/04.0/001444/LS/1.01.2.19.0.00.03.0000/P6/10/2024</t>
  </si>
  <si>
    <t>33.29/04.0/001445/LS/1.01.2.19.0.00.03.0000/P6/10/2024</t>
  </si>
  <si>
    <t>33.29/04.0/001446/LS/1.01.2.19.0.00.03.0000/P6/10/2024</t>
  </si>
  <si>
    <t>33.29/04.0/001447/LS/1.01.2.19.0.00.03.0000/P6/10/2024</t>
  </si>
  <si>
    <t>33.29/04.0/001448/LS/1.01.2.19.0.00.03.0000/P6/10/2024</t>
  </si>
  <si>
    <t>33.29/04.0/001449/LS/1.01.2.19.0.00.03.0000/P6/10/2024</t>
  </si>
  <si>
    <t>33.29/04.0/001450/LS/1.01.2.19.0.00.03.0000/P6/10/2024</t>
  </si>
  <si>
    <t>33.29/04.0/001451/LS/1.01.2.19.0.00.03.0000/P6/10/2024</t>
  </si>
  <si>
    <t>33.29/04.0/001452/LS/1.01.2.19.0.00.03.0000/P6/10/2024</t>
  </si>
  <si>
    <t>33.29/04.0/001453/LS/1.01.2.19.0.00.03.0000/P6/10/2024</t>
  </si>
  <si>
    <t>33.29/04.0/001454/LS/1.01.2.19.0.00.03.0000/P6/10/2024</t>
  </si>
  <si>
    <t>33.29/04.0/001455/LS/1.01.2.19.0.00.03.0000/P6/10/2024</t>
  </si>
  <si>
    <t>33.29/04.0/001456/LS/1.01.2.19.0.00.03.0000/P6/10/2024</t>
  </si>
  <si>
    <t>33.29/04.0/001457/LS/1.01.2.19.0.00.03.0000/P6/10/2024</t>
  </si>
  <si>
    <t>33.29/04.0/001458/LS/1.01.2.19.0.00.03.0000/P6/10/2024</t>
  </si>
  <si>
    <t>33.29/04.0/001459/LS/1.01.2.19.0.00.03.0000/P6/10/2024</t>
  </si>
  <si>
    <t>33.29/04.0/001460/LS/1.01.2.19.0.00.03.0000/P6/10/2024</t>
  </si>
  <si>
    <t>33.29/04.0/001461/LS/1.01.2.19.0.00.03.0000/P6/10/2024</t>
  </si>
  <si>
    <t>33.29/04.0/001462/LS/1.01.2.19.0.00.03.0000/P6/10/2024</t>
  </si>
  <si>
    <t>33.29/04.0/001463/LS/1.01.2.19.0.00.03.0000/P6/10/2024</t>
  </si>
  <si>
    <t>33.29/04.0/001464/LS/1.01.2.19.0.00.03.0000/P6/10/2024</t>
  </si>
  <si>
    <t>33.29/04.0/001465/LS/1.01.2.19.0.00.03.0000/P6/10/2024</t>
  </si>
  <si>
    <t>33.29/04.0/001466/LS/1.01.2.19.0.00.03.0000/P6/10/2024</t>
  </si>
  <si>
    <t>33.29/04.0/001467/LS/1.01.2.19.0.00.03.0000/P6/10/2024</t>
  </si>
  <si>
    <t>33.29/04.0/001468/LS/1.01.2.19.0.00.03.0000/P6/10/2024</t>
  </si>
  <si>
    <t>33.29/04.0/001469/LS/1.01.2.19.0.00.03.0000/P6/10/2024</t>
  </si>
  <si>
    <t>33.29/04.0/001470/LS/1.01.2.19.0.00.03.0000/P6/10/2024</t>
  </si>
  <si>
    <t>33.29/04.0/001471/LS/1.01.2.19.0.00.03.0000/P6/10/2024</t>
  </si>
  <si>
    <t>33.29/04.0/001472/LS/1.01.2.19.0.00.03.0000/P6/10/2024</t>
  </si>
  <si>
    <t>Membayar Belanja Modal Pekerjaan Rehab Ruang Perpustakaan SD Negeri Cibentang 02 Bantarkawung oleh CV. Karida Sejahtera Sesuai Surat Nomor : 422.7/1825/SPK-Dikdas/2024 Tanggal 20 November 2024. (DAU Pendidikan)</t>
  </si>
  <si>
    <t>Membayar Retensi 5% Pek.Rehab Ruang Perpustakaan SDN Cibentang 02 Sesuai SPK No: 422.7/1825/SPK-Dikdas/2024 tgl.20-11-2024, BAST No:422.7/4032/2024 tgl.9-12-2024 dan BG NO.PEM/999/BG/028/2024 Tgl 12 Desember 2024. (DAU Pendidikan)</t>
  </si>
  <si>
    <t>Membayar Belanja Modal Pekerjaan Rehabilitasi ruang kelas + Perabot SDN Bulakamba 01 oleh CV. Azas Fila Sesuai Surat Nomor : 422.7/1881/SPK-Dikdas/2024 Tanggal 20 November 2024. (DAU Pendidikan)</t>
  </si>
  <si>
    <t>Membayar Retensi 5% Pek.Rehabilitasi ruang kelas SDN Bulakamba 01 oleh CV. Azas Fila Sesuai SPK No:422.7/1881/SPK-Dikdas/2024 tgl.20-11-2024, BAST No:422.7/4109/2024 tgl.9-12-2024 dan BG No:PEM/986/BG/028/2024 Tgl 12-12-2024. (DAU Pendidikan)</t>
  </si>
  <si>
    <t>Membayar Belanja Modal Pekerjaan Perbaikan Pagar SDN Wanasari 03 oleh CV. SINAR JAYA KARYA Sesuai Surat Nomor : 422.7/2743/SPK-Dikdas/2024 Tanggal 18 September 2024. (DAU Pendidikan)</t>
  </si>
  <si>
    <t>Membayar Retensi 5% Pek.Perbaikan Pagar SDN Wanasari 03 oleh CV. SINAR JAYA KARYA Sesuai SPK No:422.7/2743/SPK-Dikdas/2024 tgl.18-9-2024, BAST No:422.7/3226/2024 tgl.15-11-2024 dan BG No:PEM/855/BG/028/2024 Tgl 28-11-2024.(DAU Pendidikan)</t>
  </si>
  <si>
    <t>Membayar Belanja Modal Pekerjaan Pavingisasi SDN Dumeling 02 oleh CV. GAEBRILIA Sesuai Surat Nomor : 422.7/2727/SPK-Dikdas/2024 Tanggal 2 September 2024. (DAU Pendidikan)</t>
  </si>
  <si>
    <t>Membayar Retensi 5% Pek.Pavingisasi SDN Dumeling 02 oleh CV. GAEBRILIA Sesuai SPK No: 422.7/2727/SPK-Dikdas/2024 tgl.2 September 2024, BAST No:422.7/3204/2024 tgl.1-11-2024 dan BG NO.PEM/905/BG/028/2024 Tgl 2-12-2024.(DAU Pendidikan)</t>
  </si>
  <si>
    <t>Membayar Belanja Modal Pekerjaan Perbaikan Halaman Sekolah SMPN 1 Losari oleh CV. Nandoo Jaya Sesuai Surat Nomor : 422.7/1969/SPK-Dikdas/2024 Tanggal 20 November 2024.(DAU Pendidikan)</t>
  </si>
  <si>
    <t>Membayar Retensi 5% Pek.Perbaikan Halaman Sekolah SMPN 1 Losari oleh CV. Nandoo Jaya Sesuai SPK No: 422.7/1969/SPK-Dikdas/2024 tgl.20-11-2024, BAST No:422.7/4230/2024 tgl.9-2-12-2024 dan BG PEM/977/BG/028/2024 Tgl 11-12-2024.(DAU Pendidikan)</t>
  </si>
  <si>
    <t>Membayar Belanja Modal Pekerjaan Pembangunan Pagar SMP N 3 Songgom oleh CV. Nandoo Jaya Sesuai Surat Nomor : 422.7/1977/SPK-Dikdas/2024 Tanggal 20 November 2024.(DAU Pendidikan)</t>
  </si>
  <si>
    <t>Membayar Retensi 5% Pek.Pembangunan Pagar SMPN 3 Songgom oleh CV. Nandoo Jaya Sesuai SPK No:422.7/1977/SPK-Dikdas/2024 tgl.20-11-2024, BAST No:422.7/4241/2024 tgl.9-12-2024 dan BG No:PEM/978/BG/028/2024 Tgl 11-12-2024.(DAU Pendidikan)</t>
  </si>
  <si>
    <t>Membayar Belanja Modal Pekerjaan Rehab Ruang Kelas SD Negeri Wangandalem 03 oleh CV. HUMAIRA JAYA Sesuai Surat Nomor : 422.7/1841/SPK-Dikdas/2024 Tanggal 20 November 2024.(DAU Pendidikan)</t>
  </si>
  <si>
    <t>Membayar Retensi 5% Pek.Rehab Ruang Kelas SDN Wangandalem 03 oleh CV. HUMAIRA JAYA Sesuai SPK No:422.7/1841/SPK-Dikdas/2024 tgl.20-11-2024, BAST No:422.7/4054/2024 tgl.9-12-2024 dan BG No:PEM/980/BG/028/2024 Tgl 11-12-2024.(DAU Pendidikan)</t>
  </si>
  <si>
    <t>Membayar Hibah Barang Termin III Pek.REV.DAK FISIK BIDANG PENDIDIKAN SMP PUSPONEGORO PAGUYANGAN oleh CV KARYA MENTARI Sesuai SPK No:422.7/1749/SP-Dikdas/2024 tgl.1-7-2024 dan 422.7/1756/Adendum-Dikdas/2024 tgl.9-7-2024.(DAK Fisik SMP)</t>
  </si>
  <si>
    <t>Membayar Retensi 5% Pek.REV.DAK FISIK SMP Sesuai SPK No:422.7/1749/SP-Dikdas/2024 tgl.1-7-2024 dan 422.7/1756/Adendum-Dikdas/2024 tgl.9-7-2024, BAST No:422.7/2583/2024 tgl.8-11-2024 dan BG No:PEM/817/BG/028/2024 Tgl 22-11-2024 . (DAK Fisik SMP)</t>
  </si>
  <si>
    <t>Membayar Belanja Modal Termin III Pek.REV.DAK FISIK BIDANG PENDIDIKAN SDN KALIWADAS 02 KEC. BUMIAYU oleh CV KARYA MENTARI Sesuai SPK No:422.7/1581/SP-Dikdas/2024 tgl.21-6-2024 dan 422.7/1588/Adendum-Dikdas/2024 tgl.9-7-2024.(DAK Fisik_SD)</t>
  </si>
  <si>
    <t>Membayar Retensi 5% Pek.REV.DAK FISIK SD Sesuai SPK No:422.7/1581/SP-Dikdas/2024 tgl.21-6-2024 dan 422.7/1588/Adendum-Dikdas/2024 tgl.9-7-2024, dan BAST No:2100/2024 tgl.31-10-2024 dan BG PEM/816/BG/028/2024 Tgl 22-11-2024.(DAK Fisik_SD)</t>
  </si>
  <si>
    <t>Membayar Retensi 5% Pek.Rehab Ruang Kelas SDN Kedungoleng 03 oleh CV. Tiara Ageng Sesuai SPK No:422.7/1921/SPK-Dikdas/2024 tgl.20-11-2024, BAST No:422.7/4164/2024 tgl.9-11-2024 dan BG No:PEM/983/BG/028/2024 Tgl 11-12-2024. (DAU Pendidikan)</t>
  </si>
  <si>
    <t>Membayar Belanja Modal Pekerjaan Rehab Ruang Kelas SD Negeri Kedungoleng 03 oleh CV. Tiara Ageng Sesuai Surat Nomor : 422.7/1921/SPK-Dikdas/2024 Tanggal 20 November 2024. (DAU Pendidikan)</t>
  </si>
  <si>
    <t>Membayar Belanja Modal Pekerjaan Rehab ruang kelas SDN Kutamendala 06 Kec. Tonjong oleh CV. Tiara Ageng Sesuai Surat Nomor : 422.7/1905/SPK-Dikdas/2024 Tanggal 20 November 2024. (DAU Pendidikan)</t>
  </si>
  <si>
    <t>Membayar Retensi 5% Pek.Rehab ruang kelas SDN Kutamendala 06 oleh CV. Tiara Ageng Sesuai SPK No:422.7/1905/SPK-Dikdas/2024 tgl.20-11-2024, BAST No:422.7/4142/2024 tgl.11-12-2024 dan BG No:PEM/981/BG/028/2024 Tgl 11-12-2024 . (DAU Pendidikan)</t>
  </si>
  <si>
    <t>Membayar Retensi 5% Pek. Rehab Ruang Kelas SD Negeri Siasem 01 Wanasari oleh CV. ADAM HAWA TEHNIK Sesuai Surat Nomor : 422.7/1849/SPK-Dikdas/2024 tgl.20-11-2024, BG PEM/971/BG/028/2024 Tgl 11 Desember 2024. (DAU Pendidikan)</t>
  </si>
  <si>
    <t>Membayar Belanja Modal Pekerjaan Rehab Runag Kelas SDN Siasem 01 Wanasari oleh CV. ADAM HAWA TEHNIK Sesuai Surat Nomor : 422.7/1849/SPK-Dikdas/2024 Tanggal 20 November 2024. (DAU Pendidikan)</t>
  </si>
  <si>
    <t>Membayar Retensi 5% Pek.Pavingisasi SDN Kertabesuki 01 oleh CV. SINAR JAYA KARYA Sesuai SPK No: 422.7/2903/SPK-Dikdas/2024 tgl.9-9-2024, BAST No:422.7/3446/2024 tgl.21-11-2024 dan BG No.PEM/984/BG/028/2024 Tgl 11-12-2024.(DAU Pendidikan)</t>
  </si>
  <si>
    <t>Membayar Belanja Modal Pekerjaan Pavingisasi SD N Kertabesuki 01 oleh CV. SINAR JAYA KARYA Sesuai SPK No: 422.7/2903/SPK-Dikdas/2024 Tanggal 9 September 2024.(DAU Pendidikan)</t>
  </si>
  <si>
    <t>Membayar Belanja Modal Termin II dan III Pek.REV.DAK FISIK SDN Ragatunjung 01 Sesuai SPK No: 422.7/1629/SP-Dikdas/2024 Tanggal 21 Juni 2024 dan 422.7/1636/Adendum-Dikdas/2024 tgl. 9 Juli 2024. (DAK Fisik SD)</t>
  </si>
  <si>
    <t>Membayar Retensi 5% Pek.REV.DAK FISIK SD Sesuai SPK No:422.7/1629/SP-Dikdas/2024 tgl.21-6-2024 dan 422.7/1636/Adendum-Dikdas/2024 tgl.9-7-2024, BAST No:422.7/2283/2024 tgl.31-10-2024 dan BG No:PEM/813/BG/028/2024 Tgl.22-11-2024.(DAK Fisik SD)</t>
  </si>
  <si>
    <t>Membayar Belanja Modal Termin III Pek.REV.DAK FISIK BIDANG PENDIDIKAN SDN KALIJURANG 02 KEC. TONJONG oleh CV. HIKMAH KARYA Sesuai SPK No:422.7/1565/SP-Dikdas/2024 tgl.2-7-2024 dan 422.7/1572/Adendum-Dikdas/2024 tgl.9-7-2024. (DAK Fisik SD)</t>
  </si>
  <si>
    <t>Membayar Retensi 5% Pek.REV.DAK FISIK SD Sesuai SPK No:422.7/1565/SP-Dikdas/2024 tgl.2-7-2024 dan 422.7/1572/Adendum-Dikdas/2024 tgl.9-7-2024, BAST No:422.7/2054/2024 tgl.7-11-2024 dan BG PEM/790/BG/028/2024 Tgl.21-11-2024.(DAK Fisik SD)</t>
  </si>
  <si>
    <t>Membayar Belanja Modal Termin III Pek.REV.DAK FISIK BIDANG PENDIDIKAN SD NEGERI KEDAWUNG 01 KEC. TANJUNG oleh CV. GIE AND AN Sesuai SPK No:422.7/1500/SP-Dikdas/2024 Tanggal 21 Juni 2024 dan 422.7/1508/Adendum-Dikdas/2024 tgl.9-7-2024. (DAK Fisik SD)</t>
  </si>
  <si>
    <t>Membayar Belanja Modal Termin III Pek. REV.DAK FISIK BIDANG PENDIDIKAN SDN KEDAWUNG 01 oleh CV. GIE AND AN Sesuai SPK No: 422.7/1500/SP-Dikdas/2024 Tanggal 21 Juni 2024 dan 422.7/1508/Adendum-Dikdas/2024 Tanggal 9 Juli 2024. (DAK Fisik SD)</t>
  </si>
  <si>
    <t>Membayar Retensi 5% Pek.REV.DAK FISIK SD Sesuai SPK No:422.7/1500/SP-Dikdas/2024 tgl.21-6-2024 dan 422.7/1508/Adendum-Dikdas/2024 tgl.9-7-2024 BAST No:422.7/1870/2024 tgl.29-10-2024 dan BG No: PEM/786/BG/028/2024 tgl.21-11-2024.(DAK Fisik SD)</t>
  </si>
  <si>
    <t>Membayar Retensi 5% Pek.REV.DAK FISIK SD Sesuai SPK No:422.7/1589/SP-Dikdas/2024 tgl.21-6-2024 dan 422.7/1596/Adendum-Dikdas/2024 tgl.9-7-2024, BAST No:422.7/21232024 tgl.31-10-2024 dan BG No:PEM/814/BG/028/2024 Tgl 22-11-2024.(DAK Fisik SD)</t>
  </si>
  <si>
    <t>Membayar Belanja Modal Termin III Pek.REV.DAK FISIK BIDANG PENDIDIKAN SDN LAREN 04 KEC. BUMIAYU oleh CV KARIDA SEJAHTERA Sesuai SPK No:422.7/1589/SP-Dikdas/2024 Tanggal 21 Juni 2024 dan 422.7/1596/Adendum-Dikdas/2024 Tanggal 9 Juli 2024. (DAK  SD)</t>
  </si>
  <si>
    <t>Membayar Belanja Modal Termin IIIPek.REV.DAK FISIK BIDANG PENDIDIKAN SDN LAREN 04 KEC. BUMIAYU oleh CV KARIDA SEJAHTERA Sesuai SPK No:422.7/1589/SP-Dikdas/2024 Tanggal 21 Juni 2024 dan 422.7/1596/Adendum-Dikdas/2024 Tanggal 9 Juli 2024. (DAK SD)</t>
  </si>
  <si>
    <t>Membayar Belanja Modal Termin III Pek.REV.DAK FISIK BIDANG PENDIDIKAN SDN LAREN 04 KEC. BUMIAYU oleh CV KARIDA SEJAHTERA Sesuai SPK No:422.7/1589/SP-Dikdas/2024 Tanggal 21 Juni 2024 dan 422.7/1596/Adendum-Dikdas/2024 Tanggal 9 Juli 2024.(DAKSD)</t>
  </si>
  <si>
    <t>Membayar Belanja Modal Termin III Pek.REV.DAK FISIK BIDANG PENDIDIKAN SDN LAREN 04 KEC. BUMIAYU oleh CV KARIDA SEJAHTERA Sesuai SPK No:422.7/1589/SP-Dikdas/2024 Tanggal 21 Juni 2024 dan 422.7/1596/Adendum-Dikdas/2024 Tanggal 9 Juli 2024. (DAKSD)</t>
  </si>
  <si>
    <t>Membayar Belanja Modal Termin III Pek.REV.DAK FISIK BIDANG PENDIDIKAN SDN LAREN 04 KEC. BUMIAYU oleh CV KARIDA SEJAHTERA Sesuai SPK No:422.7/1589/SP-Dikdas/2024 Tanggal 21 Juni 2024 dan 422.7/1596/Adendum-Dikdas/2024 Tanggal 9 Juli 2024. (DAK SD)</t>
  </si>
  <si>
    <t>33.29/04.0/001150/LS/1.01.2.19.0.00.03.0000/P6/10/2024</t>
  </si>
  <si>
    <t>33.29/04.0/001151/LS/1.01.2.19.0.00.03.0000/P6/10/2024</t>
  </si>
  <si>
    <t>33.29/04.0/001152/LS/1.01.2.19.0.00.03.0000/P6/10/2024</t>
  </si>
  <si>
    <t>33.29/04.0/001076/LS/1.01.2.19.0.00.03.0000/P6/10/2024</t>
  </si>
  <si>
    <t>33.29/04.0/001097/LS/1.01.2.19.0.00.03.0000/P6/10/2024</t>
  </si>
  <si>
    <t>33.29/04.0/001073/LS/1.01.2.19.0.00.03.0000/P6/10/2024</t>
  </si>
  <si>
    <t>33.29/04.0/001069/LS/1.01.2.19.0.00.03.0000/P6/10/2024</t>
  </si>
  <si>
    <t>33.29/04.0/001075/LS/1.01.2.19.0.00.03.0000/P6/10/2024</t>
  </si>
  <si>
    <t>33.29/04.0/001089/LS/1.01.2.19.0.00.03.0000/P6/10/2024</t>
  </si>
  <si>
    <t>33.29/04.0/001109/LS/1.01.2.19.0.00.03.0000/P6/10/2024</t>
  </si>
  <si>
    <t>33.29/04.0/001110/LS/1.01.2.19.0.00.03.0000/P6/10/2024</t>
  </si>
  <si>
    <t>33.29/04.0/001111/LS/1.01.2.19.0.00.03.0000/P6/10/2024</t>
  </si>
  <si>
    <t>33.29/04.0/001112/LS/1.01.2.19.0.00.03.0000/P6/10/2024</t>
  </si>
  <si>
    <t>33.29/04.0/001113/LS/1.01.2.19.0.00.03.0000/P6/10/2024</t>
  </si>
  <si>
    <t>33.29/04.0/001144/LS/1.01.2.19.0.00.03.0000/P6/10/2024</t>
  </si>
  <si>
    <t>33.29/04.0/001232/LS/1.01.2.19.0.00.03.0000/P6/10/2024</t>
  </si>
  <si>
    <t>33.29/04.0/001233/LS/1.01.2.19.0.00.03.0000/P6/10/2024</t>
  </si>
  <si>
    <t>33.29/04.0/001234/LS/1.01.2.19.0.00.03.0000/P6/10/2024</t>
  </si>
  <si>
    <t>33.29/04.0/001334/LS/1.01.2.19.0.00.03.0000/P6/10/2024</t>
  </si>
  <si>
    <t>33.29/04.0/001335/LS/1.01.2.19.0.00.03.0000/P6/10/2024</t>
  </si>
  <si>
    <t>33.29/04.0/001336/LS/1.01.2.19.0.00.03.0000/P6/10/2024</t>
  </si>
  <si>
    <t>33.29/04.0/001337/LS/1.01.2.19.0.00.03.0000/P6/10/2024</t>
  </si>
  <si>
    <t>33.29/04.0/001338/LS/1.01.2.19.0.00.03.0000/P6/10/2024</t>
  </si>
  <si>
    <t>33.29/04.0/001243/LS/1.01.2.19.0.00.03.0000/P6/10/2024</t>
  </si>
  <si>
    <t>33.29/04.0/001280/LS/1.01.2.19.0.00.03.0000/P6/10/2024</t>
  </si>
  <si>
    <t>33.29/04.0/001085/LS/1.01.2.19.0.00.03.0000/P6/10/2024</t>
  </si>
  <si>
    <t>33.29/04.0/001096/LS/1.01.2.19.0.00.03.0000/P6/10/2024</t>
  </si>
  <si>
    <t>33.29/04.0/001240/LS/1.01.2.19.0.00.03.0000/P6/10/2024</t>
  </si>
  <si>
    <t>33.29/04.0/001277/LS/1.01.2.19.0.00.03.0000/P6/10/2024</t>
  </si>
  <si>
    <t>33.29/04.0/001146/LS/1.01.2.19.0.00.03.0000/P6/10/2024</t>
  </si>
  <si>
    <t>33.29/04.0/001202/LS/1.01.2.19.0.00.03.0000/P6/10/2024</t>
  </si>
  <si>
    <t>33.29/04.0/001147/LS/1.01.2.19.0.00.03.0000/P6/10/2024</t>
  </si>
  <si>
    <t>33.29/04.0/001148/LS/1.01.2.19.0.00.03.0000/P6/10/2024</t>
  </si>
  <si>
    <t>33.29/04.0/001203/LS/1.01.2.19.0.00.03.0000/P6/10/2024</t>
  </si>
  <si>
    <t>33.29/04.0/001071/LS/1.01.2.19.0.00.03.0000/P6/10/2024</t>
  </si>
  <si>
    <t>33.29/04.0/001084/LS/1.01.2.19.0.00.03.0000/P6/10/2024</t>
  </si>
  <si>
    <t>33.29/04.0/001204/LS/1.01.2.19.0.00.03.0000/P6/10/2024</t>
  </si>
  <si>
    <t>33.29/04.0/001145/LS/1.01.2.19.0.00.03.0000/P6/10/2024</t>
  </si>
  <si>
    <t>33.29/04.0/001149/LS/1.01.2.19.0.00.03.0000/P6/10/2024</t>
  </si>
  <si>
    <t>33.29/04.0/001201/LS/1.01.2.19.0.00.03.0000/P6/10/2024</t>
  </si>
  <si>
    <t>33.29/04.0/001339/LS/1.01.2.19.0.00.03.0000/P6/10/2024</t>
  </si>
  <si>
    <t>33.29/04.0/001340/LS/1.01.2.19.0.00.03.0000/P6/10/2024</t>
  </si>
  <si>
    <t>33.29/04.0/001341/LS/1.01.2.19.0.00.03.0000/P6/10/2024</t>
  </si>
  <si>
    <t>33.29/04.0/001342/LS/1.01.2.19.0.00.03.0000/P6/10/2024</t>
  </si>
  <si>
    <t>33.29/04.0/001343/LS/1.01.2.19.0.00.03.0000/P6/10/2024</t>
  </si>
  <si>
    <t>33.29/04.0/001344/LS/1.01.2.19.0.00.03.0000/P6/10/2024</t>
  </si>
  <si>
    <t>33.29/04.0/001345/LS/1.01.2.19.0.00.03.0000/P6/10/2024</t>
  </si>
  <si>
    <t>33.29/04.0/001346/LS/1.01.2.19.0.00.03.0000/P6/10/2024</t>
  </si>
  <si>
    <t>33.29/04.0/001347/LS/1.01.2.19.0.00.03.0000/P6/10/2024</t>
  </si>
  <si>
    <t>33.29/04.0/001349/LS/1.01.2.19.0.00.03.0000/P6/10/2024</t>
  </si>
  <si>
    <t>33.29/04.0/001350/LS/1.01.2.19.0.00.03.0000/P6/10/2024</t>
  </si>
  <si>
    <t>33.29/04.0/001351/LS/1.01.2.19.0.00.03.0000/P6/10/2024</t>
  </si>
  <si>
    <t>33.29/04.0/001352/LS/1.01.2.19.0.00.03.0000/P6/10/2024</t>
  </si>
  <si>
    <t>33.29/04.0/001353/LS/1.01.2.19.0.00.03.0000/P6/10/2024</t>
  </si>
  <si>
    <t>33.29/04.0/001354/LS/1.01.2.19.0.00.03.0000/P6/10/2024</t>
  </si>
  <si>
    <t>33.29/04.0/001355/LS/1.01.2.19.0.00.03.0000/P6/10/2024</t>
  </si>
  <si>
    <t>33.29/04.0/001356/LS/1.01.2.19.0.00.03.0000/P6/10/2024</t>
  </si>
  <si>
    <t>33.29/04.0/001357/LS/1.01.2.19.0.00.03.0000/P6/10/2024</t>
  </si>
  <si>
    <t>33.29/04.0/001358/LS/1.01.2.19.0.00.03.0000/P6/10/2024</t>
  </si>
  <si>
    <t>33.29/04.0/001359/LS/1.01.2.19.0.00.03.0000/P6/10/2024</t>
  </si>
  <si>
    <t>33.29/04.0/001360/LS/1.01.2.19.0.00.03.0000/P6/10/2024</t>
  </si>
  <si>
    <t>33.29/04.0/001362/LS/1.01.2.19.0.00.03.0000/P6/10/2024</t>
  </si>
  <si>
    <t>33.29/04.0/001370/LS/1.01.2.19.0.00.03.0000/P6/10/2024</t>
  </si>
  <si>
    <t>33.29/04.0/001371/LS/1.01.2.19.0.00.03.0000/P6/10/2024</t>
  </si>
  <si>
    <t>33.29/04.0/001372/LS/1.01.2.19.0.00.03.0000/P6/10/2024</t>
  </si>
  <si>
    <t>Membayar Tunjangan Profesi Guru PNS Triwulan IIl (Juli-September 2024) Tahap 3 Sebanyak 192 Orang pada Dinas Pendidikan Pemuda dan Olahraga Kab. Brebes (DAKNF_TPG)</t>
  </si>
  <si>
    <t>Membayar Tambahan Penghasilan Pegawai (TPP) PNSD untuk 512 Pegawai Bulan NOVEMBER 2024 Kantor Dindikpora Kabupaten Brebes (PAD)</t>
  </si>
  <si>
    <t>33.29/04.0/001473/LS/1.01.2.19.0.00.03.0000/P6/10/2024</t>
  </si>
  <si>
    <t>33.29/04.0/001474/LS/1.01.2.19.0.00.03.0000/P6/10/2024</t>
  </si>
  <si>
    <t>Membayar Tunjangan Profesi Guru PNS Triwulan IIl (Juli-September 2024) Tahap 5 Sebanyak 25 Orang pada Dinas Pendidikan Pemuda dan Olahraga Kab. Brebes (DAKNF_TPG)</t>
  </si>
  <si>
    <t>Membayar Tunjangan Profesi Guru PPPK Triwulan III (Juli-September 2024) Tahap 6 Sebanyak 286 Orang pada Dinas Pendidikan Pemuda dan Olahraga Kab. Brebes (DAKNF_TPG)</t>
  </si>
  <si>
    <t>23 Desember 2024</t>
  </si>
  <si>
    <t>33.29/04.0/001475/LS/1.01.2.19.0.00.03.0000/PPR3/12/2024</t>
  </si>
  <si>
    <t>Membayar Belanja Modal Pekerjaan Pavingisasi SD Negeri Jatiarang Kidul 02 oleh CV. Pribumi Jaya Bersama Sesuai Surat Nomor : 422.7/1897/SPK-Dikdas/2024 Tanggal 20 November 2024. (DAU Pendidikan)</t>
  </si>
  <si>
    <t>33.29/04.0/001476/LS/1.01.2.19.0.00.03.0000/PPR3/12/2024</t>
  </si>
  <si>
    <t>Membayar Retensi 5% Pek.Pavingisasi SDN Jatibarang Kidul 02 Sesuai SPK No: 422.7/1897/SPK-Dikdas/2024 tgl.20-11-2024, BAST No:422.7/4131/2024 tgl 11-12-2024 dan BG NO.PEM/1013/BG/028/2024 Tgl 16-12-2024 (DAU Pendidikan)</t>
  </si>
  <si>
    <t>33.29/04.0/001477/LS/1.01.2.19.0.00.03.0000/PPR3/12/2024</t>
  </si>
  <si>
    <t>Membayar Belanja Modal Pekerjaan Rehab Ruang Kelas SD Negeri Karangjongkeng 01 oleh CV. ALEXA Sesuai Surat Nomor : 422.7/1913/SPK-Dikdas/2024 Tanggal 20 November 2024. (DAU Pendidikan)</t>
  </si>
  <si>
    <t>33.29/04.0/001478/LS/1.01.2.19.0.00.03.0000/PPR3/12/2024</t>
  </si>
  <si>
    <t>Membayar Retensi 5% Pek.Rehab Ruang Kelas SDN Karangjongkeng 01 oleh CV. ALEXA Sesuai SPK No:422.7/1913/SPK-Dikdas/2024 tgl.20-11-2024, BAST No:422.7/4153/2024 tgl.9-11-2024 dan BG No:PEM/988/BG/028/2024 Tgl 12-12-2024. (DAU Pendidikan)</t>
  </si>
  <si>
    <t>33.29/04.0/001479/LS/1.01.2.19.0.00.03.0000/PPR3/12/2024</t>
  </si>
  <si>
    <t>Membayar Belanja Modal Pekerjaan Rehab Ruang Kelas SD Negeri Penaggapan 02 Banjarharjo oleh CV. RAFFA MANUNGGAL Sesuai Surat Nomor: 422.7/1945/SPK-Dikdas/2024 Tanggal 20 November 2024. (DAU Pendidikan)</t>
  </si>
  <si>
    <t>33.29/04.0/001480/LS/1.01.2.19.0.00.03.0000/PPR3/12/2024</t>
  </si>
  <si>
    <t>Membayar Retensi 5% Pek.Rehab Ruang Kelas SDN Penaggapan 02 Banjarharjo Sesuai SPK No: 422.7/1945/SPK-Dikdas/2024 tgl.20-11-2024, BAST No:422.7/4197/2024 tgl.9-12-2024 dan BG No:PEM/976/BG/028/2024 Tgl 11-12-2024. (DAU Pendidikan)</t>
  </si>
  <si>
    <t>33.29/04.0/001481/LS/1.01.2.19.0.00.03.0000/PPR3/12/2024</t>
  </si>
  <si>
    <t>Membayar Belanja Modal Pekerjaan Rehab Ruang Kelas SD Negeri Cihaur 02 oleh CV. HUMAIRA JAYA Sesuai Surat Nomor : 422.7/1857/SPK-Dikdas/2024 Tanggal 20 November 2024. (DAU Pendidikan)</t>
  </si>
  <si>
    <t>33.29/04.0/001482/LS/1.01.2.19.0.00.03.0000/PPR3/12/2024</t>
  </si>
  <si>
    <t>Membayar Retensi 5% Pek.Rehab Ruang Kelas SDN Cihaur 02 oleh CV. HUMAIRA JAYA Sesuai SPK No:422.7/1857/SPK-Dikdas/2024 tgl.20 -11-2024, BAST No:422.7/4076/2024 tgl.9-12-2024 dan BG No:PEM/979/BG/028/2024 Tgl 11 Desember 2024. (DAU Pendidikan</t>
  </si>
  <si>
    <t>33.29/04.0/001483/LS/1.01.2.19.0.00.03.0000/PPR3/12/2024</t>
  </si>
  <si>
    <t>Membayar Pengadaan Sewa Kamar Program Pendidikan Guru Penggerak dan Program Pendidikan Profesi Guru (PPG) Kab. Brebes Sesuai SPK No. 028/03718/SPK-PPTK/VII/2024 Tgl. 18/11/2024 (DAU-Pendidikan)</t>
  </si>
  <si>
    <t>33.29/04.0/001484/LS/1.01.2.19.0.00.03.0000/PPR3/12/2024</t>
  </si>
  <si>
    <t>Membayar Honorarium Pelatih/Pembina Kegiatan KElas Khusu Olahraga (KKO) bulan Januari s.d Desember 2024 (DAU-Pendidikan)</t>
  </si>
  <si>
    <t>33.29/04.0/001485/LS/1.01.2.19.0.00.03.0000/PPR3/12/2024</t>
  </si>
  <si>
    <t>Membayar Belanja Makan Minum Jamuan Tamu Monitoring dan Evaluasi Pembelajaran Kesetaraan Sesuai Surat Pesanan No. 028/01870/2024 Tgl 25 November 2024 (DAU Pendidikan)</t>
  </si>
  <si>
    <t>33.29/04.0/001486/LS/1.01.2.19.0.00.03.0000/PPR3/12/2024</t>
  </si>
  <si>
    <t>Membayar Belanja Alat/Bahan untuk Kegiatan Kantor-Alat Tulis Kantor (Souvenir Tas Dokumen ) Bintek pelaporan pendidikan Kesetaraan Sesuai Surat Pesanan No. 028/01890/2024 Tgl 11November 2024 (DAU Pendidikan)</t>
  </si>
  <si>
    <t>33.29/04.0/001487/LS/1.01.2.19.0.00.03.0000/PPR3/12/2024</t>
  </si>
  <si>
    <t>Membayar Belanja Alat/Bahan untuk Kegiatan Kantor-Alat Tulis Kantor Bintek Pelaporan dan Evaluasi GKB-DTS Sesuai Surat Pesanan No. 028/01910/2024 Tgl 25 November 2024 (DAU Pendidikan)</t>
  </si>
  <si>
    <t>33.29/04.0/001488/LS/1.01.2.19.0.00.03.0000/PPR3/12/2024</t>
  </si>
  <si>
    <t>Belanja Modal Pengadaan Alat Lab.Komputer/Smart Classroom (SCR) SMPN (Interactive Flat Panel Display, Komputer PC , 4G Router) Keg.Ban-Keu.Provinsi Oleh PT. Nata Karya Indonesia Sesuai Surat Pesanan No: 027/01680/SP/XI/2024 tgl.21-11-2024. (Ban_Gub)</t>
  </si>
  <si>
    <t>33.29/04.0/001489/LS/1.01.2.19.0.00.03.0000/PPR3/12/2024</t>
  </si>
  <si>
    <t>Belanja Modal Pengadaan Alat Laboratorium Komputer/Smart Classroom (SCR) SMPN (Speaker Aktif) Keg. Bantuan Keuangan Provinsi Oleh CV. Pribumi Jaya Bersama Sesuai Surat Pesanan Nomor : 027/01820/SP/XII/2024 tgl. 02-12-2024. (Ban_Gub)</t>
  </si>
  <si>
    <t>33.29/04.0/001490/LS/1.01.2.19.0.00.03.0000/PPR3/12/2024</t>
  </si>
  <si>
    <t>Membayar Belanja Pengadaan Penunjang DAK Fisik Bidang Pendidikan Jenjang SMP sesuai Surat Pesanan nomor: 422.7/4331/SP-DIKDAS/2024 tanggal 06 Desember 2024.(DAK Fisik SMP)</t>
  </si>
  <si>
    <t>33.29/04.0/001491/LS/1.01.2.19.0.00.03.0000/PPR3/12/2024</t>
  </si>
  <si>
    <t>Membayar belanja pengadaan makan minum penunjang kegiatan DAK Fisik Bidang Pendidikan Jenjang SMP sesuai surat pesanan No: 422.7/4315/SP-DIKDAS/2024 tanggal 04 Desember 2024.(DAK Fisik SMP)</t>
  </si>
  <si>
    <t>33.29/04.0/001492/LS/1.01.2.19.0.00.03.0000/PPR3/12/2024</t>
  </si>
  <si>
    <t>Membayar Belanja Pengadaan Penunjang DAK Fisik Bidang Pendidikan Jenjang SD sesuai Surat Pesanan No: 422.7/4325/SP-DIKDAS/2024 tanggal 06 Desember 2024.(DAK Fisik SD)</t>
  </si>
  <si>
    <t>33.29/04.0/001493/LS/1.01.2.19.0.00.03.0000/PPR3/12/2024</t>
  </si>
  <si>
    <t>Membayar Uang Lembur ASN dan Non ASN Penyusunan Dokumen DPA-SKPD Tahun 2025 tanggal 27 s.d 30 November, 1 s.d 8, 12 Desember 2024 (DAU)</t>
  </si>
  <si>
    <t>33.29/04.0/001494/LS/1.01.2.19.0.00.03.0000/PPR3/12/2024</t>
  </si>
  <si>
    <t>Membayar Uang Lembur ASN dan Non ASN Penyusunan Laporan Keuangan Semesteran OPD tanggal 30 November, 1, 7, 8, 10 s.d 12, 15 s.d 17 Desember 2024 (DAU)</t>
  </si>
  <si>
    <t>33.29/04.0/001495/LS/1.01.2.19.0.00.03.0000/PPR3/12/2024</t>
  </si>
  <si>
    <t>Membayar Belanja Modal Pekerjaan Rehabilitasi ruang perpustakaan SDN Limbangan Wetan 02 oleh CV. Azas Fila Sesuai Surat Nomor : 422.7/1865/SPK-Dikdas/2024 Tanggal 20 November 2024. (DAU Pendidikan)</t>
  </si>
  <si>
    <t>33.29/04.0/001496/LS/1.01.2.19.0.00.03.0000/PPR3/12/2024</t>
  </si>
  <si>
    <t>Membayar Retensi 5% Pek.Rehab.Ruang Perpustakaan SDN Limbangan Wetan 02 oleh CV. Azas Fila Sesuai SPK: 422.7/1865/SPK-Dikdas/2024 tgl.20-11-2024, BAST No:422.7/4087/2024 tgl.9-12-2024 dan BG PEM/985/BG/028/2024 Tgl 12-12-2024. (DAU Pendidikan)</t>
  </si>
  <si>
    <t>33.29/04.0/001497/LS/1.01.2.19.0.00.03.0000/PPR3/12/2024</t>
  </si>
  <si>
    <t>Membayar Belanja Modal Pekerjaan Rehabilitasi Gedung Pendidikan Ruang DIKDAS dan Aula Dindikpora oleh CV. ADAM HAWA TEHNIK Sesuai Surat Nomor : 422.7/1814/SP-Dikdas/2024 Tanggal 18 November 2024. (DAU Pendidikan)</t>
  </si>
  <si>
    <t>33.29/04.0/001498/LS/1.01.2.19.0.00.03.0000/PPR3/12/2024</t>
  </si>
  <si>
    <t>Membayar Retensi 5% Pek.Rehab.Ruang DIKDAS dan Aula Dindikpora oleh CV. ADAM HAWA TEHNIK Sesuai SPK No: 422.7/1814/SP-Dikdas/2024 tgl. 18-11-2024, BAST No: 422.7/4263/2024 tgl.9-12-2024 &amp; BG No:PEM/1014/BG/028/2024 Tgl 13-12-2024.(DAU Pendidikan)</t>
  </si>
  <si>
    <t>33.29/04.0/001499/LS/1.01.2.19.0.00.03.0000/PPR3/12/2024</t>
  </si>
  <si>
    <t>Membayar Belanja Pengadaan Alat Tulis Kantor Penunjang Pelaksanaan Kegiatan Sarpras Pendidikan Dasar sesuai dengan pesanan nomor: 4422.7/4400/SP-DIKDAS/2024 tanggal 12 Desember 2024. (DAU Pendidikan)</t>
  </si>
  <si>
    <t>33.29/04.0/001500/LS/1.01.2.19.0.00.03.0000/PPR3/12/2024</t>
  </si>
  <si>
    <t>Membayar uang Lembur Entri Rencana Kerja Operasional Pada Aplikasi Sivero Untuk Mebeuler Pengganti tanggal 11 s.d 15 November 2024 a.n Aditya Perdana, S.E., M.Si. (DAU-Pendidikan)</t>
  </si>
  <si>
    <t>33.29/04.0/001501/LS/1.01.2.19.0.00.03.0000/PPR3/12/2024</t>
  </si>
  <si>
    <t>Membayar belanja Makanan dan Minuman Rapat Kegiatan Verifikasi dan Pelaksanaan Penghapusan Barang Milik Daerah sesuai surat pesanan No : 050/01663/2024 Tanggal 8 Oktober 2024 (DAU)</t>
  </si>
  <si>
    <t>33.29/04.0/001502/LS/1.01.2.19.0.00.03.0000/PPR3/12/2024</t>
  </si>
  <si>
    <t>Membayar belanja Pakaian Olahraga Kegiatan Porseni Penilik Sesuai Surat Pesanan No. 028/01850/2024 Tgl 20 November 2024 (DAU Pendidikan)</t>
  </si>
  <si>
    <t>33.29/04.0/001503/LS/1.01.2.19.0.00.03.0000/PPR3/12/2024</t>
  </si>
  <si>
    <t>Membayar Pekerjaan Rehabilitasi Ruang Kelas SPNF_SKB Kersana Kec. Kersana Sesuai SPK No : 050/01822 /SPK-PNF/XI /2024 tanggal 22 November 2024. (DAU-Pendidikan)</t>
  </si>
  <si>
    <t>33.29/04.0/001504/LS/1.01.2.19.0.00.03.0000/PPR3/12/2024</t>
  </si>
  <si>
    <t>Membayar Retensi 5% Pek. Rehabilitasi Ruang Kelas SPNF_SKB Kersana Kec. Kersana Sesuai SPK No : 050/01822 /SPK-PNF/XI /2024 tanggal 22 November 2024, BAST No:050/01508/2024 tgl.9-12-2024 BG PEM/1061/BG/028/2024 Tanggal 17 Desember (DAU-Pendidikan)</t>
  </si>
  <si>
    <t>33.29/04.0/001505/LS/1.01.2.19.0.00.03.0000/PPR3/12/2024</t>
  </si>
  <si>
    <t>Membayar Belanja Modal pemeliharaan Pekerjaan REVITALISASI DAK FISIK BIDANG PENDIDIKAN SMP NEGERI 1 SIRAMPOG oleh CV. RAJAWALI MITRA UTAMA Sesuai Surat Nomor : 422.7/2348/SPK-Dikdas/2023 Tanggal 12 Juli 2023. (DAK Fisik SMP_TAYL)</t>
  </si>
  <si>
    <t>33.29/04.0/001506/LS/1.01.2.19.0.00.03.0000/PPR3/12/2024</t>
  </si>
  <si>
    <t>33.29/04.0/001507/LS/1.01.2.19.0.00.03.0000/PPR3/12/2024</t>
  </si>
  <si>
    <t>33.29/04.0/001508/LS/1.01.2.19.0.00.03.0000/PPR3/12/2024</t>
  </si>
  <si>
    <t>33.29/04.0/001509/LS/1.01.2.19.0.00.03.0000/PPR3/12/2024</t>
  </si>
  <si>
    <t>33.29/04.0/001510/LS/1.01.2.19.0.00.03.0000/PPR3/12/2024</t>
  </si>
  <si>
    <t>33.29/04.0/001511/LS/1.01.2.19.0.00.03.0000/PPR3/12/2024</t>
  </si>
  <si>
    <t>33.29/04.0/001512/LS/1.01.2.19.0.00.03.0000/PPR3/12/2024</t>
  </si>
  <si>
    <t>Membayar Belanja Modal Termin III Pek.REV.DAK FISIK BIDANG PENDIDIKAN SMPN 3 KERSANA oleh CV. UMBUL MULYO Sesuai SPK No: 422.7/1781/SP-Dikdas/2024 Tanggal 25 Juni 2024 dan 422.7/1788/Adendum-Dikdas/2024 Tanggal 9 Juli 2024.(DAK Fisik_SMP)</t>
  </si>
  <si>
    <t>33.29/04.0/001513/LS/1.01.2.19.0.00.03.0000/PPR3/12/2024</t>
  </si>
  <si>
    <t>33.29/04.0/001514/LS/1.01.2.19.0.00.03.0000/PPR3/12/2024</t>
  </si>
  <si>
    <t>33.29/04.0/001515/LS/1.01.2.19.0.00.03.0000/PPR3/12/2024</t>
  </si>
  <si>
    <t>33.29/04.0/001517/LS/1.01.2.19.0.00.03.0000/PPR3/12/2024</t>
  </si>
  <si>
    <t>Membayar Retensi 5% Pek.REV.DAK FISIK Sesuai SPK No:422.7/1781/SP-Dikdas/2024 tgl.25-6-2024 dan 422.7/1788/Adendum-Dikdas/2024 tgl.9-7-2024, BAST No:422.7/2675/2024 tgl.31-10-2024 tgl.31-10-2024 dan BG PEM/809/BG/028/2024 Tgl 22-11-2024.(DAK Fisik_SMP)</t>
  </si>
  <si>
    <t>33.29/04.0/001518/LS/1.01.2.19.0.00.03.0000/PPR3/12/2024</t>
  </si>
  <si>
    <t>33.29/04.0/001519/LS/1.01.2.19.0.00.03.0000/PPR3/12/2024</t>
  </si>
  <si>
    <t>33.29/04.0/001520/LS/1.01.2.19.0.00.03.0000/PPR3/12/2024</t>
  </si>
  <si>
    <t>33.29/04.0/001521/LS/1.01.2.19.0.00.03.0000/PPR3/12/2024</t>
  </si>
  <si>
    <t>33.29/04.0/001522/LS/1.01.2.19.0.00.03.0000/PPR3/12/2024</t>
  </si>
  <si>
    <t>Membayar Belanja Modal Termin III Pek.REV.DAK FISIK BIDANG PENDIDIKAN SDN PAREREJA 03 oleh CV. KARYA SAKTI Sesuai Surat Nomor : 422.7/1621/SP-Dikdas/2024 Tanggal 21 Juni 2024 dan 422.7/1628/Adendum-Dikdas/2024 Tanggal 9 Juli 2024. (DAK Fisik_SD)</t>
  </si>
  <si>
    <t>33.29/04.0/001523/LS/1.01.2.19.0.00.03.0000/PPR3/12/2024</t>
  </si>
  <si>
    <t>33.29/04.0/001524/LS/1.01.2.19.0.00.03.0000/PPR3/12/2024</t>
  </si>
  <si>
    <t>33.29/04.0/001525/LS/1.01.2.19.0.00.03.0000/PPR3/12/2024</t>
  </si>
  <si>
    <t>33.29/04.0/001526/LS/1.01.2.19.0.00.03.0000/PPR3/12/2024</t>
  </si>
  <si>
    <t>Membayar Retensi 5% Pek.REV.DAK FISIK Sesuai SPK No: 422.7/1621/SP-Dikdas/2024 tgl.21-6-2024 dan 422.7/1628/Adendum-Dikdas/2024 tgl.9-7-2024, BAST No:422.7/2215/2024 tgl. 29-10-2024 dan BG PEM/649/BG/028/2024 Tgl 5-11-2024.(DAK Fisik_SD)</t>
  </si>
  <si>
    <t>33.29/04.0/001527/LS/1.01.2.19.0.00.03.0000/PPR3/12/2024</t>
  </si>
  <si>
    <t>33.29/04.0/001528/LS/1.01.2.19.0.00.03.0000/PPR3/12/2024</t>
  </si>
  <si>
    <t>33.29/04.0/001529/LS/1.01.2.19.0.00.03.0000/PPR3/12/2024</t>
  </si>
  <si>
    <t>33.29/04.0/001530/LS/1.01.2.19.0.00.03.0000/PPR3/12/2024</t>
  </si>
  <si>
    <t>Membayar Belanja Modal Termin III Pek.REV.DAK FISIK BIDANG PENDIDIKAN SDN DUKUHTURI 04 KEC. BUMIAYU oleh CV. KURNIA Sesuai SPK No:422.7/1573/SP-Dikdas/2024 Tanggal 21 Juni 2024 dan 422.7/1580/Adendum-Dikdas/2024 Tanggal 9 Juli 2024. (DAK Fisik SD)</t>
  </si>
  <si>
    <t>33.29/04.0/001531/LS/1.01.2.19.0.00.03.0000/PPR3/12/2024</t>
  </si>
  <si>
    <t>33.29/04.0/001532/LS/1.01.2.19.0.00.03.0000/PPR3/12/2024</t>
  </si>
  <si>
    <t>33.29/04.0/001533/LS/1.01.2.19.0.00.03.0000/PPR3/12/2024</t>
  </si>
  <si>
    <t>33.29/04.0/001535/LS/1.01.2.19.0.00.03.0000/PPR3/12/2024</t>
  </si>
  <si>
    <t>Membayar Retensi 5% Pek.REV.DAK FISIK SD Sesuai SPK No: 422.7/1573/SP-Dikdas/2024 tgl.21-6-2024 dan 422.7/1580/Adendum-Dikdas/2024 tgl.9-7-2024 BAST No:422.7/2077/2024 tgl.29-10-2024 dan BG No:PEM/906/BG/028/2024 tgl.2-12-2024. (DAK Fisik SD)</t>
  </si>
  <si>
    <t>33.29/04.0/001536/LS/1.01.2.19.0.00.03.0000/PPR3/12/2024</t>
  </si>
  <si>
    <t>33.29/04.0/001537/LS/1.01.2.19.0.00.03.0000/PPR3/12/2024</t>
  </si>
  <si>
    <t>33.29/04.0/001538/LS/1.01.2.19.0.00.03.0000/PPR3/12/2024</t>
  </si>
  <si>
    <t>33.29/04.0/001539/LS/1.01.2.19.0.00.03.0000/PPR3/12/2024</t>
  </si>
  <si>
    <t>33.29/04.0/001540/LS/1.01.2.19.0.00.03.0000/PPR3/12/2024</t>
  </si>
  <si>
    <t>Membayar Belanja Modal Termin III Pek.REV.DAK FISIK BIDANG PENDIDIKAN SMPN 3 BUMIAYU oleh CV. MEGA MANDIRI Sesuai SPK No: 422.7/1757/SP-Dikdas/2024 tgl.24 Juni 2024 dan 422.7/1764/Adendum-Dikdas/2024 tgl.9 Juli 2024. (DAK Fisik SMP)</t>
  </si>
  <si>
    <t>33.29/04.0/001541/LS/1.01.2.19.0.00.03.0000/PPR3/12/2024</t>
  </si>
  <si>
    <t>33.29/04.0/001542/LS/1.01.2.19.0.00.03.0000/PPR3/12/2024</t>
  </si>
  <si>
    <t>33.29/04.0/001543/LS/1.01.2.19.0.00.03.0000/PPR3/12/2024</t>
  </si>
  <si>
    <t>33.29/04.0/001544/LS/1.01.2.19.0.00.03.0000/PPR3/12/2024</t>
  </si>
  <si>
    <t>33.29/04.0/001545/LS/1.01.2.19.0.00.03.0000/PPR3/12/2024</t>
  </si>
  <si>
    <t>33.29/04.0/001546/LS/1.01.2.19.0.00.03.0000/PPR3/12/2024</t>
  </si>
  <si>
    <t>33.29/04.0/001547/LS/1.01.2.19.0.00.03.0000/PPR3/12/2024</t>
  </si>
  <si>
    <t>Membayar Retensi 5% Pek.REV.DAK FISIK SMP Sesuai SPK No:422.7/1757/SP-Dikdas/2024 tgl.24-6-2024 dan 422.7/1764/Adendum-Dikdas/2024 tgl.9-7-2024, BAST No:422.7/2606/2024 tgl.31-10-2024 dan BG PEM/812/BG/028/2024 Tgl 22-11-2024. (DAK Fisik SMP)</t>
  </si>
  <si>
    <t>33.29/04.0/001548/LS/1.01.2.19.0.00.03.0000/PPR3/12/2024</t>
  </si>
  <si>
    <t>33.29/04.0/001549/LS/1.01.2.19.0.00.03.0000/PPR3/12/2024</t>
  </si>
  <si>
    <t>33.29/04.0/001550/LS/1.01.2.19.0.00.03.0000/PPR3/12/2024</t>
  </si>
  <si>
    <t>33.29/04.0/001551/LS/1.01.2.19.0.00.03.0000/PPR3/12/2024</t>
  </si>
  <si>
    <t>33.29/04.0/001552/LS/1.01.2.19.0.00.03.0000/PPR3/12/2024</t>
  </si>
  <si>
    <t>33.29/04.0/001553/LS/1.01.2.19.0.00.03.0000/PPR3/12/2024</t>
  </si>
  <si>
    <t>33.29/04.0/001554/LS/1.01.2.19.0.00.03.0000/PPR3/12/2024</t>
  </si>
  <si>
    <t>Membayar Belanja Pemeliharaan dan Pengadaan Mebel DAK Fisik Bidang Pendidikan Jenjang SD Sesuai Nomor : 422.7/1806/SP-Dikdas/2024 Tanggal 09 Juli 2024 Tanggal 09 Juli 2024.(DAK Fisik SD)</t>
  </si>
  <si>
    <t>Pengadan Mebel Sekolah (SD)</t>
  </si>
  <si>
    <t>33.29/04.0/001558/LS/1.01.2.19.0.00.03.0000/PPR3/12/2024</t>
  </si>
  <si>
    <t>33.29/04.0/001559/LS/1.01.2.19.0.00.03.0000/PPR3/12/2024</t>
  </si>
  <si>
    <t>24 Desember 2024</t>
  </si>
  <si>
    <t>33.29/04.0/001560/LS/1.01.2.19.0.00.03.0000/PPR3/12/2024</t>
  </si>
  <si>
    <t>Membayar uang Lembur Kegiatan Verifikasi Rencana Kegiatan dan Anggaran Sekolah (RKAS) BOSP T-1 Jenjang SD Tahun 2024 tanggal 25 November s.d 14 Desember 2024 (DAU-Pendidikan)</t>
  </si>
  <si>
    <t>33.29/04.0/001561/LS/1.01.2.19.0.00.03.0000/PPR3/12/2024</t>
  </si>
  <si>
    <t>Membayar Belanja Perjalanan Dinas Dalam Daerah Keg Mitigasi Sekolah Terdampak Bencana Se-Kabupaten Brebes pada Tgl 24 s/d 31 Desember 2024 A.n Aditya Perdana Cs 16 Orang (DAU-Pendidikan)</t>
  </si>
  <si>
    <t>33.29/04.0/001562/LS/1.01.2.19.0.00.03.0000/PPR3/12/2024</t>
  </si>
  <si>
    <t>Membayar Belanja Modal Pekerjaan Rehab Ruang Kelas SDN Krasak 01 oleh CV. AKBAR PUTRA PERDANA Sesuai Surat Nomor : 422.7/2911/SPK-Dikdas/2024 Tanggal 9 September 2024.(DAU Pendidikan)</t>
  </si>
  <si>
    <t>33.29/04.0/001563/LS/1.01.2.19.0.00.03.0000/PPR3/12/2024</t>
  </si>
  <si>
    <t>Membayar Retensi 5% Pek.Rehab Ruang Kelas SDN Krasak 01 oleh CV. AKBAR PUTRA PERDANA Sesuai SPK No:422.7/2911/SPK-Dikdas/2024 tgl.9-9-2024, BAST No:422.7/3457/2024 tgl.22-11-2024 dan BG NO.PEM/967/BG/028/2024 Tgl 11-11-2024.(DAU Pendidikan)</t>
  </si>
  <si>
    <t>33.29/04.0/001564/LS/1.01.2.19.0.00.03.0000/PPR3/12/2024</t>
  </si>
  <si>
    <t>Membayar uang Lembur Dokumen Persiapan Pengadaan Mebeuler tanggal 25 s.d 29 November 2024 a.n Aditya Perdana, S.E., M.Si cs. (DAU-Pendidikan)</t>
  </si>
  <si>
    <t>33.29/04.0/001566/LS/1.01.2.19.0.00.03.0000/PPR3/12/2024</t>
  </si>
  <si>
    <t>Membayar Belanja Jasa Tenaga Administrasi, &amp; Tenaga Pelayanan Umum pada Dinas Pendidikan, Pemuda &amp; Olahraga Kab. Brebes bagian Bulan Desember 2024 (DAU)</t>
  </si>
  <si>
    <t>27 Desember 2024</t>
  </si>
  <si>
    <t>33.29/04.0/001567/LS/1.01.2.19.0.00.03.0000/PPR3/12/2024</t>
  </si>
  <si>
    <t>Membayar Belanja Pengadaan Penunjang Kegiatan Bintek Sarpras Sekolah Penerima Kegiatan DAU Fisik Bidang Pendidikan Jenjang SD sesuai Surat Pesanan nomor: 422.7/4340/2024 tanggal 10 Oktober 2024. (DAU Pendidikan)</t>
  </si>
  <si>
    <t>33.29/04.0/001568/LS/1.01.2.19.0.00.03.0000/PPR3/12/2024</t>
  </si>
  <si>
    <t>Membayar Uang Lembur Dokumen Syarat Salur Bankeu Provinsi T.A 2024 dan Lembur Dokumen Pencairan DAU Pendidikan T.A 2024 Tgl. 2,3,4,5,6,9,10,11,12, dan 13 Desember 2024 (DAU Pendidikan)</t>
  </si>
  <si>
    <t>33.29/04.0/001569/LS/1.01.2.19.0.00.03.0000/PPR3/12/2024</t>
  </si>
  <si>
    <t>Membayar Kegiatan Bimbingan Teknis (Bintek) Sarana Prasarana DAU Pendidikan oleh CV. Purnama Dua Delapan Nomor : 050/00685.SP/X/2024 TANGGAL 21 OKTOBER 2024. (DAU Pendidikan)</t>
  </si>
  <si>
    <t>33.29/04.0/001570/LS/1.01.2.19.0.00.03.0000/PPR3/12/2024</t>
  </si>
  <si>
    <t>Membayar kegiatan Try Out / Latih Tanding dan Kejuaraan Cabang Olahraga Kelas Khusus Olahraga (KKO), bulanMaret, April, Mei, Juni, Juli, Agustus, September, Oktober, Nopember 2024. (DAU-Pendidikan)</t>
  </si>
  <si>
    <t>33.29/04.0/001571/LS/1.01.2.19.0.00.03.0000/PPR3/12/2024</t>
  </si>
  <si>
    <t>Membayar Pek.Rehab Ruang Kelas SD Negeri Galuhtimur 02 oleh CV. ALEXA Sesuai SPK No:422.7/3111/SPK-Dikdas/2024 tgl.8-8-2024. (DAU Pendidikan)</t>
  </si>
  <si>
    <t>33.29/04.0/001572/LS/1.01.2.19.0.00.03.0000/PPR3/12/2024</t>
  </si>
  <si>
    <t>33.29/04.0/001573/LS/1.01.2.19.0.00.03.0000/PPR3/12/2024</t>
  </si>
  <si>
    <t>Membayar belanja pengadaan makan minum penunjang kegiatan dak fisik bidang pendidikan jenjang SD sesuai surat pesanan No 422.7/4310/SP-DIKDAS/2024 tanggal 04 Desember 2024 (DAK Fisik SD)</t>
  </si>
  <si>
    <t>33.29/04.0/001574/LS/1.01.2.19.0.00.03.0000/PPR3/12/2024</t>
  </si>
  <si>
    <t>Membayar belanja pengadaan makan minum penunjang kegiatan DAK Fisik bidang pendidikan jenjang SD sesuai surat pesanan No :422.7/4310/SP-DIKDAS/2024 tanggal 04 Desember 2024. (DAK Fisik SD)</t>
  </si>
  <si>
    <t>33.29/04.0/001575/LS/1.01.2.19.0.00.03.0000/PPR3/12/2024</t>
  </si>
  <si>
    <t>Membayar Belanja Pemeliharaan dan Pengadaan Mebel DAK Fisik Bidang Pendidikan Jenjang SMP Sesuai Nomor : 422.7/1810/SP-Dikdas/2024 Tanggal 09 Juli 2024.(DAK Fisik SMP)</t>
  </si>
  <si>
    <t>33.29/04.0/001576/LS/1.01.2.19.0.00.03.0000/PPR3/12/2024</t>
  </si>
  <si>
    <t>33.29/04.0/001577/LS/1.01.2.19.0.00.03.0000/PPR3/12/2024</t>
  </si>
  <si>
    <t>Membayar Pekerjaan Pembangunan Ruang Kepsek/Guru &amp; Rehab Ruang Kelas TK Negeri Pembina Tanjung Sesuai SPK No : 050/01505 /SPK-PNF/XI /2024 tanggal 06 November 2024. (DAU-Pendidikan)</t>
  </si>
  <si>
    <t>33.29/04.0/001578/LS/1.01.2.19.0.00.03.0000/PPR3/12/2024</t>
  </si>
  <si>
    <t>Membayar Retensi 5% Pek.Pembangunan Ruang Kepsek/Guru &amp; Rehab Ruang Kelas TK Negeri Pembina Tanjung Sesuai SPK No : 050/01505 /SPK-PNF/XI/2024 tgl.06-11-2024, BAST No:050/01507/2024 tgl.9-12-2024 dan BG PEM/1062/BG/028/2024 17-12-2024.(DAU-Pendidikan)</t>
  </si>
  <si>
    <t>33.29/04.0/001579/LS/1.01.2.19.0.00.03.0000/PPR3/12/2024</t>
  </si>
  <si>
    <t>33.29/04.0/001580/LS/1.01.2.19.0.00.03.0000/PPR3/12/2024</t>
  </si>
  <si>
    <t>33.29/04.0/001581/LS/1.01.2.19.0.00.03.0000/PPR3/12/2024</t>
  </si>
  <si>
    <t>Membayar Belanja Modal Pekerjaan Pembangunan Ruang Guru/Kepsek TK Setda Brebes oleh PT. USAHA JAYA SENTOSA Sesuai SPK Nomor : 050/01646/SPK-PAUDPNF/XI/2024 Tanggal 11 November 2024 (DAU Pendidikan)</t>
  </si>
  <si>
    <t>33.29/04.0/001582/LS/1.01.2.19.0.00.03.0000/PPR3/12/2024</t>
  </si>
  <si>
    <t>Membayar Ret 5% Pek Belanja Modal Pembangunan Ruang Guru/Kepsek TK Setda Brebes Sesuai SPK No : 050/01646/SPK-PAUDPNF/XI/2024 Tgl 11/11/2024, BAST No. 050/01650/2024 Tgl. 16/12/2024 dan BG PEM/1059/BG/028/2024 Tgl 17/12/2024 (DAU Pendidikan)</t>
  </si>
  <si>
    <t>33.29/04.0/001583/LS/1.01.2.19.0.00.03.0000/PPR3/12/2024</t>
  </si>
  <si>
    <t>Membayar Belanja Modal Pekerjaan Pembangunan Pagar Keliling dan Toilet TK Setda Brebes oleh PT. USAHA JAYA SENTOSA Sesuai SPK Nomor : 050/01646/SPK-PAUDPNF/XI/2024 Tanggal 11 November 2024 (DAU Pendidikan)</t>
  </si>
  <si>
    <t>33.29/04.0/001584/LS/1.01.2.19.0.00.03.0000/PPR3/12/2024</t>
  </si>
  <si>
    <t>Membayar Ret 5% Pek Belanja Modal Pembangunan Pagar Keliling &amp; Toilet TK Setda Brebes Sesuai SPK No : 050/01646/SPK-PAUDPNF/XI/2024 Tgl 11/11/2024, BAST No. 050/01650/2024 Tgl. 16/12/2024 &amp; BG PEM/1059/BG/028/2024 Tgl 17/12/2024 (DAU Pendidikan)</t>
  </si>
  <si>
    <t>33.29/04.0/001585/LS/1.01.2.19.0.00.03.0000/PPR3/12/2024</t>
  </si>
  <si>
    <t>Membayar Belanja Modal Termin III Pek.REV.DAK FISIK BIDANG PENDIDIKAN SDN SIGEMPOL 01 KEC. BREBES oleh CV KUAT JAYA KARYA Sesuai SPK No: 422.7/1533/SP-Dikdas/2024 tgl. 21 Juni 2024 dan 422.7/1540/Adendum-Dikdas/2024 tgl.9 Juli 2024. (DAK Fisik SD)</t>
  </si>
  <si>
    <t>33.29/04.0/001586/LS/1.01.2.19.0.00.03.0000/PPR3/12/2024</t>
  </si>
  <si>
    <t>33.29/04.0/001587/LS/1.01.2.19.0.00.03.0000/PPR3/12/2024</t>
  </si>
  <si>
    <t>33.29/04.0/001588/LS/1.01.2.19.0.00.03.0000/PPR3/12/2024</t>
  </si>
  <si>
    <t>33.29/04.0/001589/LS/1.01.2.19.0.00.03.0000/PPR3/12/2024</t>
  </si>
  <si>
    <t>33.29/04.0/001590/LS/1.01.2.19.0.00.03.0000/PPR3/12/2024</t>
  </si>
  <si>
    <t>33.29/04.0/001591/LS/1.01.2.19.0.00.03.0000/PPR3/12/2024</t>
  </si>
  <si>
    <t>Membayar Retensi 5% Pek.REV.DAK FISIK SD Sesuai SPK No: 422.7/1533/SP-Dikdas/2024 tgl.21-6-2024 dan 422.7/1540/Adendum-Dikdas/2024 tgl.9-7-2024, BAST No:422.7/1962/2024 tgl.31-10-2024 dan BG NO.PEM/787/BG/028/2024 Tgl 21-11-2024. (DAK Fisik SD)</t>
  </si>
  <si>
    <t>33.29/04.0/001592/LS/1.01.2.19.0.00.03.0000/PPR3/12/2024</t>
  </si>
  <si>
    <t>33.29/04.0/001593/LS/1.01.2.19.0.00.03.0000/PPR3/12/2024</t>
  </si>
  <si>
    <t>33.29/04.0/001594/LS/1.01.2.19.0.00.03.0000/PPR3/12/2024</t>
  </si>
  <si>
    <t>33.29/04.0/001595/LS/1.01.2.19.0.00.03.0000/PPR3/12/2024</t>
  </si>
  <si>
    <t>33.29/04.0/001596/LS/1.01.2.19.0.00.03.0000/PPR3/12/2024</t>
  </si>
  <si>
    <t>33.29/04.0/001597/LS/1.01.2.19.0.00.03.0000/PPR3/12/2024</t>
  </si>
  <si>
    <t>Membayar Belanja Modal Termin III Pek.REV.DAK FISIK BIDANG PENDIDIKAN SDN TARABAN 05 KEC. PAGUYANGAN oleh CV. KARYA MESEM MANDIRI Sesuai SPK No: 422.7/1637/SP-Dikdas/2024 tgl.25-6-2024 dan 422.7/1644/Adendum-Dikdas/2024 tgl.9-7-2024 . (DAK Fisik SD)</t>
  </si>
  <si>
    <t>33.29/04.0/001598/LS/1.01.2.19.0.00.03.0000/PPR3/12/2024</t>
  </si>
  <si>
    <t>33.29/04.0/001599/LS/1.01.2.19.0.00.03.0000/PPR3/12/2024</t>
  </si>
  <si>
    <t>33.29/04.0/001600/LS/1.01.2.19.0.00.03.0000/PPR3/12/2024</t>
  </si>
  <si>
    <t>33.29/04.0/001601/LS/1.01.2.19.0.00.03.0000/PPR3/12/2024</t>
  </si>
  <si>
    <t>33.29/04.0/001602/LS/1.01.2.19.0.00.03.0000/PPR3/12/2024</t>
  </si>
  <si>
    <t>Membayar Retensi 5% Pek.REV.DAK FISIK SD Sesuai SPK No:422.7/1637/SP-Dikdas/2024 tgl.25-6-2024 dan 422.7/1644/Adendum-Dikdas/2024 tgl.9-7-2024, BAST No:422.7/2267/2024 tgl. 31-10-2024 dan BG NO.PEM/681/BG/028/2024 Tgl 11-112024. (DAK Fisik SD)</t>
  </si>
  <si>
    <t>33.29/04.0/001603/LS/1.01.2.19.0.00.03.0000/PPR3/12/2024</t>
  </si>
  <si>
    <t>33.29/04.0/001604/LS/1.01.2.19.0.00.03.0000/PPR3/12/2024</t>
  </si>
  <si>
    <t>33.29/04.0/001605/LS/1.01.2.19.0.00.03.0000/PPR3/12/2024</t>
  </si>
  <si>
    <t>33.29/04.0/001606/LS/1.01.2.19.0.00.03.0000/PPR3/12/2024</t>
  </si>
  <si>
    <t>33.29/04.0/001607/LS/1.01.2.19.0.00.03.0000/PPR3/12/2024</t>
  </si>
  <si>
    <t>Membayar Tunjangan Profesi Guru PPPK Triwulan IV (Oktober-Desember 2024) Tahap 2 Sebanyak 1184 Orang pada Dinas Pendidikan Pemuda dan Olahraga Kab. Brebes (DAKNF_TPG)</t>
  </si>
  <si>
    <t>33.29/04.0/001608/LS/1.01.2.19.0.00.03.0000/PPR3/12/2024</t>
  </si>
  <si>
    <t>Membayar Tunjangan Profesi Guru PNS Triwulan IV (Oktober-Desember 2024) Tahap 1 Sebanyak 3077 Orang pada Dinas Pendidikan Pemuda dan Olahraga Kab. Brebes (DAKNF_TPG)</t>
  </si>
  <si>
    <t>Pengadaan Mebel Sekolah (SMP)</t>
  </si>
  <si>
    <t>Desember</t>
  </si>
  <si>
    <t>Rehabilitasi Perpustakan Sekolah (SD)</t>
  </si>
  <si>
    <t>Program Penunjang Urusan Pemerintah Daerah Kabupaten / Kota</t>
  </si>
  <si>
    <t xml:space="preserve">REALISASI </t>
  </si>
  <si>
    <t>Program Pengelolaan Pendidikan SD &amp; SMP</t>
  </si>
  <si>
    <t>Program Pengelolaan Pendidikan PAUD &amp; PNF</t>
  </si>
  <si>
    <t>Program Pendidikan dan Tenaga Kependidikan</t>
  </si>
  <si>
    <t>Program Pengembangan Kapasitas Daya Saing Keolahragaan</t>
  </si>
  <si>
    <t xml:space="preserve">Program Pengembangan Kapasitas Daya Saing Kepemudaan </t>
  </si>
  <si>
    <t>Triwulan II</t>
  </si>
  <si>
    <t>Triwulan III</t>
  </si>
  <si>
    <t>Triwulan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</si>
</sst>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Rp&quot;#,##0.00;[Red]\-&quot;Rp&quot;#,##0.00"/>
    <numFmt numFmtId="41" formatCode="_-* #,##0_-;\-* #,##0_-;_-* &quot;-&quot;_-;_-@_-"/>
    <numFmt numFmtId="164" formatCode="_(* #,##0.00_);_(* \(#,##0.00\);_(* &quot;-&quot;??_);_(@_)"/>
    <numFmt numFmtId="165" formatCode="_(* #,##0_);_(* \(#,##0\);_(* &quot;-&quot;_);_(@_)"/>
    <numFmt numFmtId="166" formatCode="_(* #,##0.0_);_(* \(#,##0.0\);_(* &quot;-&quot;_);_(@_)"/>
    <numFmt numFmtId="167" formatCode="_(* #,##0_);_(* \(#,##0\);_(* &quot;-&quot;??_);_(@_)"/>
    <numFmt numFmtId="168" formatCode="_(* #,##0.0_);_(* \(#,##0.0\);_(* &quot;-&quot;??_);_(@_)"/>
    <numFmt numFmtId="169" formatCode="0.0"/>
    <numFmt numFmtId="170" formatCode="_(* #,##0.00_);_(* \(#,##0.00\);_(* &quot;-&quot;_);_(@_)"/>
    <numFmt numFmtId="171" formatCode="[$-F800]dddd\,\ mmmm\ dd\,\ yyyy"/>
    <numFmt numFmtId="172" formatCode="&quot;Rp&quot;#,##0"/>
    <numFmt numFmtId="173" formatCode="[$-409]d/mmm;@"/>
  </numFmts>
  <fonts count="55">
    <font>
      <sz val="11"/>
      <color theme="1"/>
      <name val="Calibri"/>
      <charset val="134"/>
      <scheme val="minor"/>
    </font>
    <font>
      <sz val="11"/>
      <color theme="1"/>
      <name val="Calibri"/>
      <family val="2"/>
      <scheme val="minor"/>
    </font>
    <font>
      <sz val="11"/>
      <color theme="1"/>
      <name val="Calibri"/>
      <family val="2"/>
      <scheme val="minor"/>
    </font>
    <font>
      <sz val="11"/>
      <name val="Calibri"/>
      <family val="2"/>
      <scheme val="minor"/>
    </font>
    <font>
      <sz val="8"/>
      <color theme="1"/>
      <name val="Calibri"/>
      <family val="2"/>
      <scheme val="minor"/>
    </font>
    <font>
      <sz val="8"/>
      <color theme="1"/>
      <name val="Tahoma"/>
      <family val="2"/>
    </font>
    <font>
      <b/>
      <sz val="8"/>
      <color theme="1"/>
      <name val="Tahoma"/>
      <family val="2"/>
    </font>
    <font>
      <sz val="8"/>
      <name val="Tahoma"/>
      <family val="2"/>
    </font>
    <font>
      <b/>
      <sz val="8"/>
      <name val="Tahoma"/>
      <family val="2"/>
    </font>
    <font>
      <sz val="9"/>
      <color theme="1"/>
      <name val="Arial"/>
      <family val="2"/>
    </font>
    <font>
      <b/>
      <sz val="14"/>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sz val="8"/>
      <color rgb="FFFF0000"/>
      <name val="Tahoma"/>
      <family val="2"/>
    </font>
    <font>
      <b/>
      <sz val="8"/>
      <color rgb="FFFF0000"/>
      <name val="Tahoma"/>
      <family val="2"/>
    </font>
    <font>
      <sz val="7"/>
      <color theme="1"/>
      <name val="Tahoma"/>
      <family val="2"/>
    </font>
    <font>
      <sz val="5"/>
      <color theme="1"/>
      <name val="Tahoma"/>
      <family val="2"/>
    </font>
    <font>
      <sz val="8"/>
      <color theme="4"/>
      <name val="Tahoma"/>
      <family val="2"/>
    </font>
    <font>
      <sz val="8"/>
      <color rgb="FF0070C0"/>
      <name val="Tahoma"/>
      <family val="2"/>
    </font>
    <font>
      <b/>
      <sz val="8"/>
      <color indexed="8"/>
      <name val="Tahoma"/>
      <family val="2"/>
    </font>
    <font>
      <sz val="8"/>
      <color indexed="8"/>
      <name val="Tahoma"/>
      <family val="2"/>
    </font>
    <font>
      <sz val="7"/>
      <color theme="1"/>
      <name val="Calibri"/>
      <family val="2"/>
      <scheme val="minor"/>
    </font>
    <font>
      <b/>
      <sz val="8"/>
      <color theme="1"/>
      <name val="Calibri"/>
      <family val="2"/>
    </font>
    <font>
      <sz val="8"/>
      <color rgb="FF000000"/>
      <name val="Tahoma"/>
      <family val="2"/>
    </font>
    <font>
      <b/>
      <sz val="8"/>
      <color rgb="FF000000"/>
      <name val="Tahoma"/>
      <family val="2"/>
    </font>
    <font>
      <b/>
      <sz val="10"/>
      <color rgb="FF000000"/>
      <name val="Arial"/>
      <family val="2"/>
    </font>
    <font>
      <sz val="5"/>
      <color theme="1"/>
      <name val="Calibri"/>
      <family val="2"/>
      <scheme val="minor"/>
    </font>
    <font>
      <sz val="6"/>
      <name val="Calibri"/>
      <family val="2"/>
    </font>
    <font>
      <sz val="11"/>
      <color rgb="FFFF0000"/>
      <name val="Calibri"/>
      <family val="2"/>
      <scheme val="minor"/>
    </font>
    <font>
      <b/>
      <sz val="10"/>
      <color rgb="FF181C32"/>
      <name val="Arial"/>
      <family val="2"/>
    </font>
    <font>
      <sz val="7"/>
      <color rgb="FF0070C0"/>
      <name val="Tahoma"/>
      <family val="2"/>
    </font>
    <font>
      <sz val="8"/>
      <color theme="4" tint="-0.249977111117893"/>
      <name val="Tahoma"/>
      <family val="2"/>
    </font>
    <font>
      <sz val="8"/>
      <color rgb="FFC00000"/>
      <name val="Tahoma"/>
      <family val="2"/>
    </font>
    <font>
      <b/>
      <sz val="7"/>
      <color theme="1"/>
      <name val="Tahoma"/>
      <family val="2"/>
    </font>
    <font>
      <sz val="8"/>
      <color theme="1"/>
      <name val="Calibri"/>
      <family val="2"/>
    </font>
    <font>
      <b/>
      <sz val="8"/>
      <color rgb="FFC00000"/>
      <name val="Tahoma"/>
      <family val="2"/>
    </font>
    <font>
      <sz val="11"/>
      <color theme="1"/>
      <name val="Calibri"/>
      <family val="2"/>
      <scheme val="minor"/>
    </font>
    <font>
      <sz val="10"/>
      <color indexed="8"/>
      <name val="Arial"/>
      <family val="2"/>
    </font>
    <font>
      <b/>
      <sz val="8"/>
      <name val="Tahoma"/>
      <family val="2"/>
    </font>
    <font>
      <sz val="8"/>
      <color theme="1"/>
      <name val="Tahoma"/>
      <family val="2"/>
    </font>
    <font>
      <sz val="8"/>
      <name val="Tahoma"/>
      <family val="2"/>
    </font>
    <font>
      <sz val="8"/>
      <color rgb="FFFF0000"/>
      <name val="Tahoma"/>
      <family val="2"/>
    </font>
    <font>
      <b/>
      <sz val="8"/>
      <color theme="1"/>
      <name val="Tahoma"/>
      <family val="2"/>
    </font>
    <font>
      <b/>
      <sz val="7"/>
      <color rgb="FF000000"/>
      <name val="Arial"/>
      <family val="2"/>
    </font>
    <font>
      <b/>
      <sz val="8"/>
      <color indexed="8"/>
      <name val="Tahoma"/>
      <family val="2"/>
    </font>
    <font>
      <sz val="7"/>
      <color rgb="FFFF0000"/>
      <name val="Calibri"/>
      <family val="2"/>
      <scheme val="minor"/>
    </font>
    <font>
      <sz val="7"/>
      <color theme="1"/>
      <name val="Calibri"/>
      <family val="2"/>
    </font>
    <font>
      <sz val="8"/>
      <name val="Calibri"/>
      <family val="2"/>
      <scheme val="minor"/>
    </font>
    <font>
      <sz val="7"/>
      <color rgb="FFFF0000"/>
      <name val="Calibri"/>
      <family val="2"/>
    </font>
    <font>
      <b/>
      <sz val="11"/>
      <name val="Calibri"/>
      <family val="2"/>
      <scheme val="minor"/>
    </font>
    <font>
      <sz val="11"/>
      <name val="Calibri"/>
      <charset val="134"/>
      <scheme val="minor"/>
    </font>
    <font>
      <sz val="7"/>
      <name val="Calibri"/>
      <family val="2"/>
    </font>
    <font>
      <sz val="7"/>
      <name val="Tahoma"/>
      <family val="2"/>
    </font>
    <font>
      <sz val="5"/>
      <name val="Tahoma"/>
      <family val="2"/>
    </font>
  </fonts>
  <fills count="1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0"/>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theme="8"/>
        <bgColor indexed="64"/>
      </patternFill>
    </fill>
    <fill>
      <patternFill patternType="solid">
        <fgColor theme="8"/>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rgb="FFFFFF00"/>
        <bgColor indexed="64"/>
      </patternFill>
    </fill>
  </fills>
  <borders count="1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164" fontId="37" fillId="0" borderId="0" applyFont="0" applyFill="0" applyBorder="0" applyAlignment="0" applyProtection="0"/>
    <xf numFmtId="9" fontId="37" fillId="0" borderId="0" applyFont="0" applyFill="0" applyBorder="0" applyAlignment="0" applyProtection="0"/>
    <xf numFmtId="165" fontId="37" fillId="0" borderId="0" applyFont="0" applyFill="0" applyBorder="0" applyAlignment="0" applyProtection="0"/>
    <xf numFmtId="0" fontId="38" fillId="0" borderId="0">
      <alignment vertical="top"/>
    </xf>
  </cellStyleXfs>
  <cellXfs count="901">
    <xf numFmtId="0" fontId="0" fillId="0" borderId="0" xfId="0"/>
    <xf numFmtId="0" fontId="0" fillId="0" borderId="0" xfId="0" applyAlignment="1">
      <alignment horizontal="left" vertical="center"/>
    </xf>
    <xf numFmtId="0" fontId="3"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66" fontId="0" fillId="0" borderId="0" xfId="0" applyNumberFormat="1" applyAlignment="1">
      <alignment horizontal="center" vertical="center"/>
    </xf>
    <xf numFmtId="166" fontId="0" fillId="0" borderId="0" xfId="3" applyNumberFormat="1" applyFont="1"/>
    <xf numFmtId="165" fontId="5" fillId="0" borderId="0" xfId="3"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166" fontId="5" fillId="0" borderId="0" xfId="3"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6"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166" fontId="8" fillId="2" borderId="2" xfId="0" applyNumberFormat="1" applyFont="1" applyFill="1" applyBorder="1" applyAlignment="1">
      <alignment horizontal="center" vertical="center"/>
    </xf>
    <xf numFmtId="165" fontId="8" fillId="2" borderId="2" xfId="3" applyFont="1" applyFill="1" applyBorder="1" applyAlignment="1">
      <alignment horizontal="center" vertical="center" wrapText="1"/>
    </xf>
    <xf numFmtId="166" fontId="8" fillId="2" borderId="2" xfId="3" applyNumberFormat="1" applyFont="1" applyFill="1" applyBorder="1" applyAlignment="1">
      <alignment horizontal="center" vertical="center"/>
    </xf>
    <xf numFmtId="167" fontId="8" fillId="2" borderId="2" xfId="0" applyNumberFormat="1" applyFont="1" applyFill="1" applyBorder="1" applyAlignment="1">
      <alignment horizontal="center" vertical="center"/>
    </xf>
    <xf numFmtId="166" fontId="8" fillId="2" borderId="2" xfId="0" applyNumberFormat="1" applyFont="1" applyFill="1" applyBorder="1" applyAlignment="1">
      <alignment vertical="center"/>
    </xf>
    <xf numFmtId="166" fontId="8" fillId="2" borderId="2" xfId="3" applyNumberFormat="1" applyFont="1" applyFill="1" applyBorder="1" applyAlignment="1">
      <alignment vertical="center"/>
    </xf>
    <xf numFmtId="0" fontId="6"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167" fontId="8" fillId="3" borderId="2" xfId="0" applyNumberFormat="1" applyFont="1" applyFill="1" applyBorder="1" applyAlignment="1">
      <alignment vertical="center"/>
    </xf>
    <xf numFmtId="3" fontId="8" fillId="3" borderId="2" xfId="0" applyNumberFormat="1" applyFont="1" applyFill="1" applyBorder="1" applyAlignment="1">
      <alignment horizontal="right" vertical="center"/>
    </xf>
    <xf numFmtId="165" fontId="8" fillId="3" borderId="0" xfId="0" applyNumberFormat="1" applyFont="1" applyFill="1" applyAlignment="1">
      <alignment horizontal="center" vertical="center"/>
    </xf>
    <xf numFmtId="166" fontId="8" fillId="3" borderId="2" xfId="0" applyNumberFormat="1" applyFont="1" applyFill="1" applyBorder="1" applyAlignment="1">
      <alignment horizontal="center" vertical="center"/>
    </xf>
    <xf numFmtId="165" fontId="8" fillId="3" borderId="2" xfId="0" applyNumberFormat="1" applyFont="1" applyFill="1" applyBorder="1" applyAlignment="1">
      <alignment horizontal="center" vertical="center"/>
    </xf>
    <xf numFmtId="166" fontId="8" fillId="3" borderId="2" xfId="3" applyNumberFormat="1" applyFont="1" applyFill="1" applyBorder="1" applyAlignment="1">
      <alignment vertical="center"/>
    </xf>
    <xf numFmtId="0" fontId="5" fillId="4" borderId="1" xfId="0" applyFont="1" applyFill="1" applyBorder="1" applyAlignment="1">
      <alignment horizontal="center" vertical="center"/>
    </xf>
    <xf numFmtId="0" fontId="5" fillId="0" borderId="1" xfId="0" applyFont="1" applyBorder="1" applyAlignment="1">
      <alignment vertical="center" wrapText="1"/>
    </xf>
    <xf numFmtId="165" fontId="5" fillId="0" borderId="2" xfId="3" applyFont="1" applyFill="1" applyBorder="1" applyAlignment="1">
      <alignment vertical="center"/>
    </xf>
    <xf numFmtId="165" fontId="5" fillId="0" borderId="2" xfId="0" applyNumberFormat="1" applyFont="1" applyBorder="1" applyAlignment="1">
      <alignment vertical="center"/>
    </xf>
    <xf numFmtId="166" fontId="5" fillId="0" borderId="2" xfId="0" applyNumberFormat="1" applyFont="1" applyBorder="1" applyAlignment="1">
      <alignment vertical="center"/>
    </xf>
    <xf numFmtId="165" fontId="5" fillId="0" borderId="2" xfId="3" applyFont="1" applyBorder="1" applyAlignment="1">
      <alignment horizontal="center" vertical="center"/>
    </xf>
    <xf numFmtId="166" fontId="5" fillId="0" borderId="2" xfId="3" applyNumberFormat="1" applyFont="1" applyBorder="1" applyAlignment="1">
      <alignment horizontal="center" vertical="center"/>
    </xf>
    <xf numFmtId="3" fontId="5" fillId="0" borderId="2" xfId="0" applyNumberFormat="1" applyFont="1" applyBorder="1" applyAlignment="1">
      <alignment vertical="center"/>
    </xf>
    <xf numFmtId="0" fontId="5" fillId="0" borderId="1" xfId="0" applyFont="1" applyBorder="1" applyAlignment="1">
      <alignment vertical="center"/>
    </xf>
    <xf numFmtId="0" fontId="6" fillId="3" borderId="1" xfId="0" applyFont="1" applyFill="1" applyBorder="1" applyAlignment="1">
      <alignment horizontal="left" vertical="center"/>
    </xf>
    <xf numFmtId="3" fontId="6" fillId="3" borderId="2" xfId="0" applyNumberFormat="1" applyFont="1" applyFill="1" applyBorder="1" applyAlignment="1">
      <alignment vertical="center"/>
    </xf>
    <xf numFmtId="3" fontId="6" fillId="3" borderId="2" xfId="0" applyNumberFormat="1" applyFont="1" applyFill="1" applyBorder="1" applyAlignment="1">
      <alignment horizontal="right" vertical="center"/>
    </xf>
    <xf numFmtId="165" fontId="6" fillId="3" borderId="2"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xf>
    <xf numFmtId="0" fontId="6" fillId="3" borderId="1" xfId="0" applyFont="1" applyFill="1" applyBorder="1" applyAlignment="1">
      <alignment horizontal="left" vertical="center" wrapText="1"/>
    </xf>
    <xf numFmtId="165" fontId="6" fillId="3" borderId="2" xfId="3" applyFont="1" applyFill="1" applyBorder="1" applyAlignment="1">
      <alignment horizontal="left" vertical="center"/>
    </xf>
    <xf numFmtId="165" fontId="6" fillId="3" borderId="2" xfId="3" applyFont="1" applyFill="1" applyBorder="1" applyAlignment="1">
      <alignment horizontal="center" vertical="center"/>
    </xf>
    <xf numFmtId="166" fontId="6" fillId="3" borderId="2" xfId="3"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vertical="center" wrapText="1"/>
    </xf>
    <xf numFmtId="165" fontId="5" fillId="0" borderId="2" xfId="3" applyFont="1" applyFill="1" applyBorder="1" applyAlignment="1">
      <alignment horizontal="center" vertical="center"/>
    </xf>
    <xf numFmtId="166" fontId="5" fillId="0" borderId="2" xfId="3" applyNumberFormat="1" applyFont="1" applyFill="1" applyBorder="1" applyAlignment="1">
      <alignment horizontal="center" vertical="center"/>
    </xf>
    <xf numFmtId="0" fontId="6" fillId="3" borderId="2" xfId="0" applyFont="1" applyFill="1" applyBorder="1" applyAlignment="1">
      <alignment horizontal="left" vertical="center" wrapText="1"/>
    </xf>
    <xf numFmtId="0" fontId="5" fillId="0" borderId="2" xfId="0" applyFont="1" applyBorder="1"/>
    <xf numFmtId="0" fontId="5" fillId="0" borderId="1" xfId="0" applyFont="1" applyBorder="1" applyAlignment="1">
      <alignment horizontal="center" vertical="center" wrapText="1"/>
    </xf>
    <xf numFmtId="165" fontId="6" fillId="3" borderId="2" xfId="0" applyNumberFormat="1" applyFont="1" applyFill="1" applyBorder="1" applyAlignment="1">
      <alignment horizontal="left" vertical="center"/>
    </xf>
    <xf numFmtId="166" fontId="6" fillId="3" borderId="2" xfId="0" applyNumberFormat="1" applyFont="1" applyFill="1" applyBorder="1" applyAlignment="1">
      <alignment horizontal="left" vertical="center"/>
    </xf>
    <xf numFmtId="166" fontId="6" fillId="3" borderId="2" xfId="3" applyNumberFormat="1" applyFont="1" applyFill="1" applyBorder="1" applyAlignment="1">
      <alignment horizontal="left" vertical="center"/>
    </xf>
    <xf numFmtId="0" fontId="5" fillId="0" borderId="0" xfId="0" applyFont="1" applyAlignment="1">
      <alignment vertical="center" wrapText="1"/>
    </xf>
    <xf numFmtId="3" fontId="5" fillId="0" borderId="0" xfId="0" applyNumberFormat="1" applyFont="1" applyAlignment="1">
      <alignment vertical="center"/>
    </xf>
    <xf numFmtId="165" fontId="5" fillId="0" borderId="0" xfId="0" applyNumberFormat="1" applyFont="1" applyAlignment="1">
      <alignment vertical="center"/>
    </xf>
    <xf numFmtId="166" fontId="5" fillId="0" borderId="0" xfId="0" applyNumberFormat="1" applyFont="1" applyAlignment="1">
      <alignment vertical="center"/>
    </xf>
    <xf numFmtId="165" fontId="5" fillId="0" borderId="0" xfId="3" applyFont="1" applyBorder="1" applyAlignment="1">
      <alignment horizontal="center" vertical="center"/>
    </xf>
    <xf numFmtId="166" fontId="5" fillId="0" borderId="0" xfId="3" applyNumberFormat="1" applyFont="1" applyBorder="1" applyAlignment="1">
      <alignment horizontal="center" vertical="center"/>
    </xf>
    <xf numFmtId="0" fontId="6" fillId="2" borderId="3"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166" fontId="8" fillId="2" borderId="4" xfId="0" applyNumberFormat="1" applyFont="1" applyFill="1" applyBorder="1" applyAlignment="1">
      <alignment horizontal="center" vertical="center"/>
    </xf>
    <xf numFmtId="166" fontId="8" fillId="2" borderId="4" xfId="3" applyNumberFormat="1" applyFont="1" applyFill="1" applyBorder="1" applyAlignment="1">
      <alignment horizontal="center" vertical="center"/>
    </xf>
    <xf numFmtId="0" fontId="6"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167" fontId="8" fillId="2" borderId="6" xfId="0" applyNumberFormat="1" applyFont="1" applyFill="1" applyBorder="1" applyAlignment="1">
      <alignment horizontal="center" vertical="center"/>
    </xf>
    <xf numFmtId="166" fontId="8" fillId="2" borderId="6" xfId="0" applyNumberFormat="1" applyFont="1" applyFill="1" applyBorder="1" applyAlignment="1">
      <alignment horizontal="center" vertical="center"/>
    </xf>
    <xf numFmtId="168" fontId="8" fillId="2" borderId="6" xfId="0" applyNumberFormat="1" applyFont="1" applyFill="1" applyBorder="1" applyAlignment="1">
      <alignment horizontal="center" vertical="center"/>
    </xf>
    <xf numFmtId="0" fontId="6" fillId="3" borderId="2" xfId="0" applyFont="1" applyFill="1" applyBorder="1" applyAlignment="1">
      <alignment horizontal="center" vertical="center"/>
    </xf>
    <xf numFmtId="165" fontId="6" fillId="3" borderId="2" xfId="0" applyNumberFormat="1" applyFont="1" applyFill="1" applyBorder="1" applyAlignment="1">
      <alignment vertical="center"/>
    </xf>
    <xf numFmtId="166" fontId="6" fillId="3" borderId="2" xfId="3" applyNumberFormat="1" applyFont="1" applyFill="1" applyBorder="1" applyAlignment="1">
      <alignment vertical="center"/>
    </xf>
    <xf numFmtId="0" fontId="5" fillId="0" borderId="2" xfId="0" applyFont="1" applyBorder="1" applyAlignment="1">
      <alignment vertical="center"/>
    </xf>
    <xf numFmtId="3" fontId="5" fillId="5" borderId="2" xfId="0" applyNumberFormat="1" applyFont="1" applyFill="1" applyBorder="1" applyAlignment="1">
      <alignment vertical="center"/>
    </xf>
    <xf numFmtId="165" fontId="5" fillId="5" borderId="2" xfId="3" applyFont="1" applyFill="1" applyBorder="1" applyAlignment="1">
      <alignment horizontal="center" vertical="center"/>
    </xf>
    <xf numFmtId="165" fontId="8" fillId="2" borderId="2" xfId="3" applyFont="1" applyFill="1" applyBorder="1" applyAlignment="1">
      <alignment vertical="center"/>
    </xf>
    <xf numFmtId="169" fontId="8" fillId="2" borderId="2" xfId="0" applyNumberFormat="1" applyFont="1" applyFill="1" applyBorder="1" applyAlignment="1">
      <alignment horizontal="center" vertical="center"/>
    </xf>
    <xf numFmtId="167" fontId="8" fillId="2" borderId="2" xfId="0" applyNumberFormat="1" applyFont="1" applyFill="1" applyBorder="1" applyAlignment="1">
      <alignment vertical="center"/>
    </xf>
    <xf numFmtId="165" fontId="6" fillId="3" borderId="2" xfId="3" applyFont="1" applyFill="1" applyBorder="1" applyAlignment="1">
      <alignment vertical="center"/>
    </xf>
    <xf numFmtId="169" fontId="8" fillId="3" borderId="2" xfId="0" applyNumberFormat="1" applyFont="1" applyFill="1" applyBorder="1" applyAlignment="1">
      <alignment horizontal="center" vertical="center"/>
    </xf>
    <xf numFmtId="169" fontId="5" fillId="0" borderId="2" xfId="0" applyNumberFormat="1" applyFont="1" applyBorder="1" applyAlignment="1">
      <alignment horizontal="center" vertical="center"/>
    </xf>
    <xf numFmtId="3" fontId="9" fillId="0" borderId="0" xfId="0" applyNumberFormat="1" applyFont="1"/>
    <xf numFmtId="3" fontId="9" fillId="0" borderId="0" xfId="0" applyNumberFormat="1" applyFont="1" applyAlignment="1">
      <alignment horizontal="right" vertical="center" wrapText="1"/>
    </xf>
    <xf numFmtId="3" fontId="0" fillId="0" borderId="0" xfId="0" applyNumberFormat="1"/>
    <xf numFmtId="165" fontId="5" fillId="0" borderId="2" xfId="3" applyFont="1" applyBorder="1" applyAlignment="1">
      <alignment vertical="center"/>
    </xf>
    <xf numFmtId="169" fontId="7" fillId="0" borderId="2" xfId="0" applyNumberFormat="1" applyFont="1" applyBorder="1" applyAlignment="1">
      <alignment horizontal="center" vertical="center"/>
    </xf>
    <xf numFmtId="165" fontId="7" fillId="0" borderId="0" xfId="3" applyFont="1" applyFill="1" applyBorder="1" applyAlignment="1">
      <alignment horizontal="center" vertical="center"/>
    </xf>
    <xf numFmtId="165" fontId="5" fillId="0" borderId="2" xfId="3" applyFont="1" applyBorder="1" applyAlignment="1">
      <alignment horizontal="right" vertical="center"/>
    </xf>
    <xf numFmtId="165" fontId="5" fillId="3" borderId="2" xfId="3" applyFont="1" applyFill="1" applyBorder="1" applyAlignment="1">
      <alignment vertical="center"/>
    </xf>
    <xf numFmtId="2" fontId="8" fillId="2" borderId="2" xfId="0" applyNumberFormat="1" applyFont="1" applyFill="1" applyBorder="1" applyAlignment="1">
      <alignment horizontal="center" vertical="center"/>
    </xf>
    <xf numFmtId="165" fontId="8" fillId="2" borderId="2" xfId="0" applyNumberFormat="1" applyFont="1" applyFill="1" applyBorder="1" applyAlignment="1">
      <alignment vertical="center"/>
    </xf>
    <xf numFmtId="165" fontId="5" fillId="0" borderId="2" xfId="0" applyNumberFormat="1" applyFont="1" applyBorder="1" applyAlignment="1">
      <alignment horizontal="center" vertical="center"/>
    </xf>
    <xf numFmtId="165" fontId="7" fillId="0" borderId="2" xfId="0" applyNumberFormat="1" applyFont="1" applyBorder="1" applyAlignment="1">
      <alignment vertical="center"/>
    </xf>
    <xf numFmtId="166" fontId="5" fillId="0" borderId="2" xfId="0" applyNumberFormat="1" applyFont="1" applyBorder="1" applyAlignment="1">
      <alignment horizontal="center" vertical="center"/>
    </xf>
    <xf numFmtId="0" fontId="6" fillId="0" borderId="0" xfId="0" applyFont="1" applyAlignment="1">
      <alignment vertical="center"/>
    </xf>
    <xf numFmtId="2" fontId="8" fillId="3" borderId="2" xfId="0" applyNumberFormat="1" applyFont="1" applyFill="1" applyBorder="1" applyAlignment="1">
      <alignment horizontal="center" vertical="center"/>
    </xf>
    <xf numFmtId="2" fontId="7" fillId="0" borderId="2" xfId="0" applyNumberFormat="1" applyFont="1" applyBorder="1" applyAlignment="1">
      <alignment horizontal="center" vertical="center"/>
    </xf>
    <xf numFmtId="0" fontId="5" fillId="0" borderId="5" xfId="0" applyFont="1" applyBorder="1" applyAlignment="1">
      <alignment horizontal="center" vertical="center"/>
    </xf>
    <xf numFmtId="0" fontId="5" fillId="5" borderId="5" xfId="0" applyFont="1" applyFill="1" applyBorder="1" applyAlignment="1">
      <alignment vertical="center" wrapText="1"/>
    </xf>
    <xf numFmtId="3" fontId="5" fillId="5" borderId="6" xfId="0" applyNumberFormat="1" applyFont="1" applyFill="1" applyBorder="1" applyAlignment="1">
      <alignment vertical="center"/>
    </xf>
    <xf numFmtId="3" fontId="5" fillId="5" borderId="6" xfId="0" applyNumberFormat="1" applyFont="1" applyFill="1" applyBorder="1" applyAlignment="1">
      <alignment horizontal="right" vertical="center"/>
    </xf>
    <xf numFmtId="165" fontId="5" fillId="0" borderId="6" xfId="0" applyNumberFormat="1" applyFont="1" applyBorder="1" applyAlignment="1">
      <alignment vertical="center"/>
    </xf>
    <xf numFmtId="166" fontId="5" fillId="0" borderId="6" xfId="0" applyNumberFormat="1" applyFont="1" applyBorder="1" applyAlignment="1">
      <alignment vertical="center"/>
    </xf>
    <xf numFmtId="165" fontId="5" fillId="0" borderId="6" xfId="3" applyFont="1" applyBorder="1" applyAlignment="1">
      <alignment horizontal="center" vertical="center"/>
    </xf>
    <xf numFmtId="0" fontId="5" fillId="0" borderId="2" xfId="0" applyFont="1" applyBorder="1" applyAlignment="1">
      <alignment horizontal="center" vertical="center"/>
    </xf>
    <xf numFmtId="3" fontId="7" fillId="0" borderId="2" xfId="0" applyNumberFormat="1" applyFont="1" applyBorder="1" applyAlignment="1">
      <alignment vertical="center"/>
    </xf>
    <xf numFmtId="3" fontId="5" fillId="5" borderId="2" xfId="0" applyNumberFormat="1" applyFont="1" applyFill="1" applyBorder="1" applyAlignment="1">
      <alignment horizontal="right" vertical="center"/>
    </xf>
    <xf numFmtId="3" fontId="7" fillId="0" borderId="2" xfId="0" applyNumberFormat="1" applyFont="1" applyBorder="1" applyAlignment="1">
      <alignment horizontal="right" vertical="center"/>
    </xf>
    <xf numFmtId="167" fontId="5" fillId="5" borderId="2" xfId="1" applyNumberFormat="1" applyFont="1" applyFill="1" applyBorder="1" applyAlignment="1">
      <alignment horizontal="right" vertical="center"/>
    </xf>
    <xf numFmtId="0" fontId="6" fillId="3" borderId="2" xfId="0" applyFont="1" applyFill="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vertical="center" wrapText="1"/>
    </xf>
    <xf numFmtId="3" fontId="5" fillId="0" borderId="4" xfId="0" applyNumberFormat="1" applyFont="1" applyBorder="1" applyAlignment="1">
      <alignment vertical="center"/>
    </xf>
    <xf numFmtId="165" fontId="5" fillId="0" borderId="4" xfId="0" applyNumberFormat="1" applyFont="1" applyBorder="1" applyAlignment="1">
      <alignment vertical="center"/>
    </xf>
    <xf numFmtId="166" fontId="5" fillId="0" borderId="4" xfId="0" applyNumberFormat="1" applyFont="1" applyBorder="1" applyAlignment="1">
      <alignment vertical="center"/>
    </xf>
    <xf numFmtId="165" fontId="5" fillId="0" borderId="4" xfId="3" applyFont="1" applyBorder="1" applyAlignment="1">
      <alignment horizontal="center" vertical="center"/>
    </xf>
    <xf numFmtId="166" fontId="5" fillId="0" borderId="4" xfId="3" applyNumberFormat="1" applyFont="1" applyBorder="1" applyAlignment="1">
      <alignment horizontal="center" vertical="center"/>
    </xf>
    <xf numFmtId="0" fontId="8" fillId="3" borderId="2" xfId="0" applyFont="1" applyFill="1" applyBorder="1" applyAlignment="1">
      <alignment horizontal="left" vertical="center" wrapText="1"/>
    </xf>
    <xf numFmtId="3" fontId="8" fillId="3" borderId="2" xfId="0" applyNumberFormat="1" applyFont="1" applyFill="1" applyBorder="1" applyAlignment="1">
      <alignment vertical="center"/>
    </xf>
    <xf numFmtId="165" fontId="8" fillId="3" borderId="2" xfId="0" applyNumberFormat="1" applyFont="1" applyFill="1" applyBorder="1" applyAlignment="1">
      <alignment vertical="center"/>
    </xf>
    <xf numFmtId="165" fontId="5" fillId="0" borderId="0" xfId="3" applyFont="1" applyBorder="1" applyAlignment="1">
      <alignment vertical="center"/>
    </xf>
    <xf numFmtId="165" fontId="7" fillId="0" borderId="0" xfId="0" applyNumberFormat="1" applyFont="1" applyAlignment="1">
      <alignment vertical="center"/>
    </xf>
    <xf numFmtId="0" fontId="0" fillId="0" borderId="2" xfId="0" applyBorder="1"/>
    <xf numFmtId="165" fontId="5" fillId="0" borderId="4" xfId="3" applyFont="1" applyBorder="1" applyAlignment="1">
      <alignment vertical="center"/>
    </xf>
    <xf numFmtId="166" fontId="5" fillId="0" borderId="4" xfId="0" applyNumberFormat="1" applyFont="1" applyBorder="1" applyAlignment="1">
      <alignment horizontal="center" vertical="center"/>
    </xf>
    <xf numFmtId="165" fontId="7" fillId="0" borderId="4" xfId="0" applyNumberFormat="1" applyFont="1" applyBorder="1" applyAlignment="1">
      <alignment vertical="center"/>
    </xf>
    <xf numFmtId="165" fontId="5" fillId="0" borderId="0" xfId="0" applyNumberFormat="1" applyFont="1" applyAlignment="1">
      <alignment horizontal="center" vertical="center"/>
    </xf>
    <xf numFmtId="166" fontId="8" fillId="2" borderId="2" xfId="3" applyNumberFormat="1" applyFont="1" applyFill="1" applyBorder="1" applyAlignment="1">
      <alignment horizontal="right" vertical="center"/>
    </xf>
    <xf numFmtId="0" fontId="7" fillId="0" borderId="2" xfId="0" applyFont="1" applyBorder="1" applyAlignment="1">
      <alignment vertical="center" wrapText="1"/>
    </xf>
    <xf numFmtId="0" fontId="7" fillId="0" borderId="0" xfId="0" applyFont="1" applyAlignment="1">
      <alignment vertical="center" wrapText="1"/>
    </xf>
    <xf numFmtId="0" fontId="5" fillId="0" borderId="6" xfId="0" applyFont="1" applyBorder="1" applyAlignment="1">
      <alignment horizontal="center" vertical="center"/>
    </xf>
    <xf numFmtId="0" fontId="7" fillId="0" borderId="6" xfId="0" applyFont="1" applyBorder="1" applyAlignment="1">
      <alignment vertical="center" wrapText="1"/>
    </xf>
    <xf numFmtId="3" fontId="7" fillId="0" borderId="6" xfId="0" applyNumberFormat="1" applyFont="1" applyBorder="1" applyAlignment="1">
      <alignment vertical="center"/>
    </xf>
    <xf numFmtId="166" fontId="5" fillId="0" borderId="6" xfId="3" applyNumberFormat="1" applyFont="1" applyBorder="1" applyAlignment="1">
      <alignment horizontal="center" vertical="center"/>
    </xf>
    <xf numFmtId="170" fontId="6" fillId="3" borderId="2" xfId="3" applyNumberFormat="1" applyFont="1" applyFill="1" applyBorder="1" applyAlignment="1">
      <alignment horizontal="center" vertical="center"/>
    </xf>
    <xf numFmtId="3" fontId="7" fillId="0" borderId="0" xfId="0" applyNumberFormat="1" applyFont="1" applyAlignment="1">
      <alignment vertical="center"/>
    </xf>
    <xf numFmtId="165" fontId="0" fillId="0" borderId="0" xfId="0" applyNumberFormat="1"/>
    <xf numFmtId="166" fontId="8" fillId="2" borderId="3" xfId="3" applyNumberFormat="1" applyFont="1" applyFill="1" applyBorder="1" applyAlignment="1">
      <alignment horizontal="center" vertical="center"/>
    </xf>
    <xf numFmtId="0" fontId="6" fillId="2" borderId="2" xfId="0" applyFont="1" applyFill="1" applyBorder="1" applyAlignment="1">
      <alignment horizontal="center" vertical="center"/>
    </xf>
    <xf numFmtId="168" fontId="8" fillId="2" borderId="1"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8" fillId="3" borderId="3" xfId="0" applyFont="1" applyFill="1" applyBorder="1" applyAlignment="1">
      <alignment horizontal="left" vertical="center" wrapText="1"/>
    </xf>
    <xf numFmtId="3" fontId="8" fillId="3" borderId="4" xfId="0" applyNumberFormat="1" applyFont="1" applyFill="1" applyBorder="1" applyAlignment="1">
      <alignment vertical="center"/>
    </xf>
    <xf numFmtId="165" fontId="6" fillId="3" borderId="4" xfId="0" applyNumberFormat="1" applyFont="1" applyFill="1" applyBorder="1" applyAlignment="1">
      <alignment vertical="center"/>
    </xf>
    <xf numFmtId="166" fontId="6" fillId="3" borderId="4" xfId="0" applyNumberFormat="1" applyFont="1" applyFill="1" applyBorder="1" applyAlignment="1">
      <alignment vertical="center"/>
    </xf>
    <xf numFmtId="165" fontId="6" fillId="3" borderId="4" xfId="3" applyFont="1" applyFill="1" applyBorder="1" applyAlignment="1">
      <alignment vertical="center"/>
    </xf>
    <xf numFmtId="166" fontId="6" fillId="3" borderId="3" xfId="3" applyNumberFormat="1" applyFont="1" applyFill="1" applyBorder="1" applyAlignment="1">
      <alignment vertical="center"/>
    </xf>
    <xf numFmtId="166" fontId="5" fillId="0" borderId="1" xfId="3" applyNumberFormat="1" applyFont="1" applyBorder="1" applyAlignment="1">
      <alignment horizontal="center" vertical="center"/>
    </xf>
    <xf numFmtId="166" fontId="6" fillId="3" borderId="2" xfId="0" applyNumberFormat="1" applyFont="1" applyFill="1" applyBorder="1" applyAlignment="1">
      <alignment vertical="center"/>
    </xf>
    <xf numFmtId="166" fontId="6" fillId="3" borderId="1" xfId="3" applyNumberFormat="1" applyFont="1" applyFill="1" applyBorder="1" applyAlignment="1">
      <alignment vertical="center"/>
    </xf>
    <xf numFmtId="0" fontId="6" fillId="3" borderId="2" xfId="0" applyFont="1" applyFill="1" applyBorder="1" applyAlignment="1">
      <alignment vertical="center"/>
    </xf>
    <xf numFmtId="166" fontId="6" fillId="3" borderId="0" xfId="3" applyNumberFormat="1" applyFont="1" applyFill="1" applyAlignment="1">
      <alignment vertical="center"/>
    </xf>
    <xf numFmtId="0" fontId="6" fillId="0" borderId="2" xfId="0" applyFont="1" applyBorder="1" applyAlignment="1">
      <alignment horizontal="center" vertical="center"/>
    </xf>
    <xf numFmtId="167" fontId="8" fillId="0" borderId="2" xfId="0" applyNumberFormat="1" applyFont="1" applyBorder="1" applyAlignment="1">
      <alignment vertical="center"/>
    </xf>
    <xf numFmtId="3" fontId="8" fillId="0" borderId="2" xfId="0" applyNumberFormat="1" applyFont="1" applyBorder="1" applyAlignment="1">
      <alignment vertical="center"/>
    </xf>
    <xf numFmtId="165" fontId="6" fillId="0" borderId="2" xfId="0" applyNumberFormat="1" applyFont="1" applyBorder="1" applyAlignment="1">
      <alignment vertical="center"/>
    </xf>
    <xf numFmtId="165" fontId="8" fillId="0" borderId="2" xfId="3" applyFont="1" applyBorder="1" applyAlignment="1">
      <alignment horizontal="center" vertical="center"/>
    </xf>
    <xf numFmtId="165" fontId="0" fillId="0" borderId="0" xfId="3" applyFont="1"/>
    <xf numFmtId="2" fontId="8" fillId="2" borderId="2" xfId="0" applyNumberFormat="1" applyFont="1" applyFill="1" applyBorder="1" applyAlignment="1">
      <alignment vertical="center"/>
    </xf>
    <xf numFmtId="166" fontId="5" fillId="3" borderId="2" xfId="0" applyNumberFormat="1" applyFont="1" applyFill="1" applyBorder="1" applyAlignment="1">
      <alignment horizontal="center" vertical="center"/>
    </xf>
    <xf numFmtId="0" fontId="11" fillId="0" borderId="0" xfId="0" applyFont="1"/>
    <xf numFmtId="0" fontId="11" fillId="0" borderId="0" xfId="0" applyFont="1" applyAlignment="1">
      <alignment horizontal="left"/>
    </xf>
    <xf numFmtId="167" fontId="11" fillId="0" borderId="0" xfId="1" applyNumberFormat="1" applyFont="1" applyAlignment="1">
      <alignment horizontal="center"/>
    </xf>
    <xf numFmtId="0" fontId="0" fillId="0" borderId="0" xfId="0" applyAlignment="1">
      <alignment horizontal="left"/>
    </xf>
    <xf numFmtId="9" fontId="11" fillId="0" borderId="0" xfId="0" applyNumberFormat="1" applyFont="1" applyAlignment="1">
      <alignment horizontal="right"/>
    </xf>
    <xf numFmtId="9" fontId="11" fillId="0" borderId="0" xfId="0" applyNumberFormat="1" applyFont="1"/>
    <xf numFmtId="0" fontId="12" fillId="0" borderId="0" xfId="0" applyFont="1"/>
    <xf numFmtId="0" fontId="0" fillId="0" borderId="0" xfId="0" applyAlignment="1">
      <alignment horizontal="center"/>
    </xf>
    <xf numFmtId="0" fontId="5" fillId="0" borderId="0" xfId="0" applyFont="1"/>
    <xf numFmtId="167" fontId="5" fillId="0" borderId="0" xfId="1" applyNumberFormat="1" applyFont="1" applyAlignment="1">
      <alignment horizontal="center" vertical="center"/>
    </xf>
    <xf numFmtId="0" fontId="4" fillId="0" borderId="0" xfId="0" applyFont="1"/>
    <xf numFmtId="167" fontId="6" fillId="0" borderId="2" xfId="1" applyNumberFormat="1" applyFont="1" applyBorder="1" applyAlignment="1">
      <alignment horizontal="center" vertical="center"/>
    </xf>
    <xf numFmtId="0" fontId="6" fillId="0" borderId="2" xfId="0" applyFont="1" applyBorder="1" applyAlignment="1">
      <alignment horizontal="center" vertical="center" wrapText="1"/>
    </xf>
    <xf numFmtId="171"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67" fontId="5" fillId="0" borderId="2" xfId="1" applyNumberFormat="1" applyFont="1" applyBorder="1" applyAlignment="1">
      <alignment horizontal="center" vertical="center"/>
    </xf>
    <xf numFmtId="0" fontId="5" fillId="6" borderId="2" xfId="0" applyFont="1" applyFill="1" applyBorder="1" applyAlignment="1">
      <alignment horizontal="center" vertical="center" wrapText="1"/>
    </xf>
    <xf numFmtId="165" fontId="5" fillId="6" borderId="2" xfId="3" applyFont="1" applyFill="1" applyBorder="1" applyAlignment="1">
      <alignment horizontal="center" vertical="center"/>
    </xf>
    <xf numFmtId="0" fontId="5" fillId="6" borderId="2" xfId="0" applyFont="1" applyFill="1" applyBorder="1" applyAlignment="1">
      <alignment horizontal="left" vertical="center" wrapText="1"/>
    </xf>
    <xf numFmtId="167" fontId="5" fillId="0" borderId="2" xfId="1" applyNumberFormat="1" applyFont="1" applyFill="1" applyBorder="1" applyAlignment="1">
      <alignment horizontal="center" vertical="center"/>
    </xf>
    <xf numFmtId="0" fontId="8" fillId="0" borderId="2" xfId="0" applyFont="1" applyBorder="1" applyAlignment="1">
      <alignment horizontal="center" vertical="center" wrapText="1"/>
    </xf>
    <xf numFmtId="0" fontId="7" fillId="0" borderId="2" xfId="0" applyFont="1" applyBorder="1" applyAlignment="1">
      <alignment horizontal="left" vertical="center" wrapText="1"/>
    </xf>
    <xf numFmtId="167" fontId="7" fillId="0" borderId="2" xfId="1" applyNumberFormat="1" applyFont="1" applyFill="1" applyBorder="1" applyAlignment="1">
      <alignment horizontal="center" vertical="center"/>
    </xf>
    <xf numFmtId="0" fontId="7" fillId="0" borderId="2" xfId="0" applyFont="1" applyBorder="1" applyAlignment="1">
      <alignment horizontal="center" vertical="center" wrapText="1"/>
    </xf>
    <xf numFmtId="0" fontId="7" fillId="6" borderId="2" xfId="0" applyFont="1" applyFill="1" applyBorder="1" applyAlignment="1">
      <alignment horizontal="center" vertical="center" wrapText="1"/>
    </xf>
    <xf numFmtId="167" fontId="5" fillId="6" borderId="2" xfId="1" applyNumberFormat="1" applyFont="1" applyFill="1" applyBorder="1" applyAlignment="1">
      <alignment horizontal="center" vertical="center"/>
    </xf>
    <xf numFmtId="0" fontId="7" fillId="6" borderId="2" xfId="0" applyFont="1" applyFill="1" applyBorder="1" applyAlignment="1">
      <alignment horizontal="left" vertical="center" wrapText="1"/>
    </xf>
    <xf numFmtId="167" fontId="6" fillId="0" borderId="2" xfId="1" applyNumberFormat="1" applyFont="1" applyFill="1" applyBorder="1" applyAlignment="1">
      <alignment horizontal="center" vertical="center"/>
    </xf>
    <xf numFmtId="167" fontId="8" fillId="0" borderId="2" xfId="1" applyNumberFormat="1" applyFont="1" applyFill="1" applyBorder="1" applyAlignment="1">
      <alignment horizontal="center" vertical="center"/>
    </xf>
    <xf numFmtId="165" fontId="7" fillId="6" borderId="2" xfId="3" applyFont="1" applyFill="1" applyBorder="1" applyAlignment="1">
      <alignment horizontal="center" vertical="center"/>
    </xf>
    <xf numFmtId="0" fontId="14" fillId="0" borderId="2" xfId="0" applyFont="1" applyBorder="1" applyAlignment="1">
      <alignment horizontal="left" vertical="center" wrapText="1"/>
    </xf>
    <xf numFmtId="167" fontId="14" fillId="0" borderId="2" xfId="1" applyNumberFormat="1" applyFont="1" applyFill="1" applyBorder="1" applyAlignment="1">
      <alignment horizontal="center" vertical="center"/>
    </xf>
    <xf numFmtId="0" fontId="14" fillId="0" borderId="2" xfId="0" applyFont="1" applyBorder="1" applyAlignment="1">
      <alignment horizontal="center" vertical="center" wrapText="1"/>
    </xf>
    <xf numFmtId="0" fontId="5" fillId="6" borderId="2" xfId="0" applyFont="1" applyFill="1" applyBorder="1" applyAlignment="1">
      <alignment vertical="center" wrapText="1"/>
    </xf>
    <xf numFmtId="167" fontId="5" fillId="0" borderId="0" xfId="0" applyNumberFormat="1" applyFont="1" applyAlignment="1">
      <alignment vertical="center"/>
    </xf>
    <xf numFmtId="0" fontId="7" fillId="6" borderId="2" xfId="0" applyFont="1" applyFill="1" applyBorder="1" applyAlignment="1">
      <alignment vertical="center" wrapText="1"/>
    </xf>
    <xf numFmtId="0" fontId="13" fillId="0" borderId="0" xfId="0" applyFont="1"/>
    <xf numFmtId="167" fontId="7" fillId="6" borderId="2" xfId="1" applyNumberFormat="1" applyFont="1" applyFill="1" applyBorder="1" applyAlignment="1">
      <alignment horizontal="center" vertical="center"/>
    </xf>
    <xf numFmtId="0" fontId="7" fillId="4" borderId="2" xfId="0" applyFont="1" applyFill="1" applyBorder="1" applyAlignment="1">
      <alignment horizontal="center" vertical="center" wrapText="1"/>
    </xf>
    <xf numFmtId="167" fontId="5" fillId="4" borderId="2" xfId="1" applyNumberFormat="1" applyFont="1" applyFill="1" applyBorder="1" applyAlignment="1">
      <alignment horizontal="center" vertical="center"/>
    </xf>
    <xf numFmtId="165" fontId="5" fillId="4" borderId="2" xfId="3" applyFont="1" applyFill="1" applyBorder="1" applyAlignment="1">
      <alignment horizontal="center" vertical="center"/>
    </xf>
    <xf numFmtId="15" fontId="5" fillId="0" borderId="2" xfId="0" applyNumberFormat="1" applyFont="1" applyBorder="1" applyAlignment="1">
      <alignment horizontal="center" vertical="center"/>
    </xf>
    <xf numFmtId="167" fontId="5" fillId="0" borderId="0" xfId="0" applyNumberFormat="1" applyFont="1" applyAlignment="1">
      <alignment horizontal="center" vertical="center"/>
    </xf>
    <xf numFmtId="0" fontId="5" fillId="6" borderId="2" xfId="0" applyFont="1" applyFill="1" applyBorder="1" applyAlignment="1">
      <alignment horizontal="center" vertical="center"/>
    </xf>
    <xf numFmtId="15" fontId="5" fillId="6" borderId="2" xfId="0" applyNumberFormat="1" applyFont="1" applyFill="1" applyBorder="1" applyAlignment="1">
      <alignment horizontal="center" vertical="center"/>
    </xf>
    <xf numFmtId="0" fontId="16" fillId="0" borderId="0" xfId="0" applyFont="1" applyAlignment="1">
      <alignment horizontal="center" vertical="center"/>
    </xf>
    <xf numFmtId="0" fontId="0" fillId="6" borderId="2" xfId="0" applyFill="1" applyBorder="1"/>
    <xf numFmtId="0" fontId="5" fillId="6" borderId="2" xfId="0" applyFont="1" applyFill="1" applyBorder="1"/>
    <xf numFmtId="165" fontId="8" fillId="6" borderId="2" xfId="3" applyFont="1" applyFill="1" applyBorder="1" applyAlignment="1">
      <alignment horizontal="center" vertical="center"/>
    </xf>
    <xf numFmtId="165" fontId="7" fillId="6" borderId="0" xfId="3" applyFont="1" applyFill="1" applyBorder="1" applyAlignment="1">
      <alignment horizontal="left" vertical="center"/>
    </xf>
    <xf numFmtId="167" fontId="5" fillId="6" borderId="0" xfId="1" applyNumberFormat="1" applyFont="1" applyFill="1" applyBorder="1" applyAlignment="1">
      <alignment horizontal="center" vertical="center"/>
    </xf>
    <xf numFmtId="165" fontId="5" fillId="6" borderId="0" xfId="3" applyFont="1" applyFill="1" applyBorder="1" applyAlignment="1">
      <alignment horizontal="center" vertical="center"/>
    </xf>
    <xf numFmtId="165" fontId="7" fillId="0" borderId="0" xfId="3" applyFont="1" applyFill="1" applyBorder="1" applyAlignment="1">
      <alignment horizontal="left" vertical="center"/>
    </xf>
    <xf numFmtId="0" fontId="5" fillId="6" borderId="2" xfId="0" applyFont="1" applyFill="1" applyBorder="1" applyAlignment="1">
      <alignment vertical="center"/>
    </xf>
    <xf numFmtId="0" fontId="5" fillId="6" borderId="6" xfId="0" applyFont="1" applyFill="1" applyBorder="1" applyAlignment="1">
      <alignment vertical="center" wrapText="1"/>
    </xf>
    <xf numFmtId="165" fontId="7" fillId="0" borderId="2" xfId="3" applyFont="1" applyFill="1" applyBorder="1" applyAlignment="1">
      <alignment horizontal="left" vertical="center"/>
    </xf>
    <xf numFmtId="0" fontId="7" fillId="0" borderId="0" xfId="0" applyFont="1" applyAlignment="1">
      <alignment horizontal="left" vertical="center" wrapText="1"/>
    </xf>
    <xf numFmtId="165" fontId="7" fillId="6" borderId="0" xfId="3" applyFont="1" applyFill="1" applyBorder="1" applyAlignment="1">
      <alignment horizontal="center" vertical="center"/>
    </xf>
    <xf numFmtId="0" fontId="7" fillId="4" borderId="2" xfId="0" applyFont="1" applyFill="1" applyBorder="1" applyAlignment="1">
      <alignment horizontal="left" vertical="center" wrapText="1"/>
    </xf>
    <xf numFmtId="165" fontId="6" fillId="0" borderId="2" xfId="3" applyFont="1" applyBorder="1" applyAlignment="1">
      <alignment horizontal="center" vertical="center"/>
    </xf>
    <xf numFmtId="165" fontId="5" fillId="6" borderId="2" xfId="3" applyFont="1" applyFill="1" applyBorder="1" applyAlignment="1">
      <alignment vertical="center"/>
    </xf>
    <xf numFmtId="0" fontId="18" fillId="0" borderId="2" xfId="0" applyFont="1" applyBorder="1" applyAlignment="1">
      <alignment horizontal="center" vertical="center" wrapText="1"/>
    </xf>
    <xf numFmtId="0" fontId="3" fillId="0" borderId="0" xfId="0" applyFont="1"/>
    <xf numFmtId="0" fontId="8" fillId="4" borderId="2" xfId="0" applyFont="1" applyFill="1" applyBorder="1" applyAlignment="1">
      <alignment horizontal="center" vertical="center" wrapText="1"/>
    </xf>
    <xf numFmtId="167" fontId="7" fillId="0" borderId="0" xfId="1" applyNumberFormat="1" applyFont="1" applyFill="1" applyBorder="1" applyAlignment="1">
      <alignment horizontal="center" vertical="center"/>
    </xf>
    <xf numFmtId="165" fontId="5" fillId="6" borderId="2" xfId="3" applyFont="1" applyFill="1" applyBorder="1" applyAlignment="1">
      <alignment horizontal="center" vertical="center" wrapText="1"/>
    </xf>
    <xf numFmtId="165" fontId="5" fillId="6" borderId="0" xfId="3" applyFont="1" applyFill="1" applyAlignment="1">
      <alignment vertical="center"/>
    </xf>
    <xf numFmtId="165" fontId="0" fillId="0" borderId="0" xfId="3" applyFont="1" applyAlignment="1">
      <alignment vertical="center"/>
    </xf>
    <xf numFmtId="0" fontId="5" fillId="0" borderId="0" xfId="0" applyFont="1" applyAlignment="1">
      <alignment horizontal="left" vertical="center" wrapText="1"/>
    </xf>
    <xf numFmtId="165" fontId="5" fillId="6" borderId="0" xfId="3" applyFont="1" applyFill="1" applyBorder="1" applyAlignment="1">
      <alignment vertical="center"/>
    </xf>
    <xf numFmtId="165" fontId="7" fillId="0" borderId="2" xfId="3" applyFont="1" applyFill="1" applyBorder="1" applyAlignment="1">
      <alignment horizontal="center" vertical="center"/>
    </xf>
    <xf numFmtId="0" fontId="5" fillId="0" borderId="0" xfId="0" applyFont="1" applyAlignment="1">
      <alignment horizontal="left" vertical="center"/>
    </xf>
    <xf numFmtId="165" fontId="7" fillId="6" borderId="2" xfId="3" applyFont="1" applyFill="1" applyBorder="1" applyAlignment="1">
      <alignment vertical="center"/>
    </xf>
    <xf numFmtId="165" fontId="7" fillId="0" borderId="2" xfId="3" applyFont="1" applyBorder="1" applyAlignment="1">
      <alignment vertical="center"/>
    </xf>
    <xf numFmtId="165" fontId="7" fillId="0" borderId="0" xfId="3" applyFont="1" applyFill="1" applyBorder="1" applyAlignment="1">
      <alignment vertical="center"/>
    </xf>
    <xf numFmtId="0" fontId="5" fillId="0" borderId="0" xfId="0" applyFont="1" applyAlignment="1">
      <alignment horizontal="center"/>
    </xf>
    <xf numFmtId="165" fontId="6" fillId="0" borderId="2" xfId="3" applyFont="1" applyFill="1" applyBorder="1" applyAlignment="1">
      <alignment horizontal="center" vertical="center"/>
    </xf>
    <xf numFmtId="0" fontId="20" fillId="0" borderId="2" xfId="0" applyFont="1" applyBorder="1" applyAlignment="1">
      <alignment horizontal="center" vertical="center"/>
    </xf>
    <xf numFmtId="0" fontId="21" fillId="0" borderId="2" xfId="0" applyFont="1" applyBorder="1" applyAlignment="1">
      <alignment horizontal="center" vertical="center"/>
    </xf>
    <xf numFmtId="0" fontId="20" fillId="0" borderId="2" xfId="0" applyFont="1" applyBorder="1" applyAlignment="1">
      <alignment horizontal="center" vertical="center" wrapText="1"/>
    </xf>
    <xf numFmtId="165" fontId="8" fillId="0" borderId="2" xfId="3" applyFont="1" applyFill="1" applyBorder="1" applyAlignment="1">
      <alignment horizontal="center" vertical="center"/>
    </xf>
    <xf numFmtId="0" fontId="21" fillId="0" borderId="2" xfId="0" applyFont="1" applyBorder="1" applyAlignment="1">
      <alignment horizontal="center" vertical="center" wrapText="1"/>
    </xf>
    <xf numFmtId="0" fontId="22" fillId="0" borderId="0" xfId="0" applyFont="1" applyAlignment="1">
      <alignment vertical="top"/>
    </xf>
    <xf numFmtId="165" fontId="5" fillId="0" borderId="0" xfId="3" applyFont="1" applyFill="1" applyBorder="1" applyAlignment="1">
      <alignment vertical="center"/>
    </xf>
    <xf numFmtId="167" fontId="5" fillId="0" borderId="0" xfId="1" applyNumberFormat="1" applyFont="1" applyFill="1" applyBorder="1" applyAlignment="1">
      <alignment horizontal="left" vertical="center"/>
    </xf>
    <xf numFmtId="167" fontId="7" fillId="0" borderId="0" xfId="1" applyNumberFormat="1" applyFont="1" applyFill="1" applyBorder="1" applyAlignment="1">
      <alignment horizontal="left" vertical="center"/>
    </xf>
    <xf numFmtId="167" fontId="5" fillId="6" borderId="0" xfId="1" applyNumberFormat="1" applyFont="1" applyFill="1" applyBorder="1" applyAlignment="1">
      <alignment horizontal="left" vertical="center"/>
    </xf>
    <xf numFmtId="167" fontId="5" fillId="0" borderId="2" xfId="1" applyNumberFormat="1" applyFont="1" applyFill="1" applyBorder="1" applyAlignment="1">
      <alignment horizontal="left" vertical="center"/>
    </xf>
    <xf numFmtId="167" fontId="5" fillId="0" borderId="0" xfId="0" applyNumberFormat="1" applyFont="1" applyAlignment="1">
      <alignment horizontal="left" vertical="center"/>
    </xf>
    <xf numFmtId="167" fontId="5" fillId="0" borderId="0" xfId="1" applyNumberFormat="1" applyFont="1" applyFill="1" applyBorder="1" applyAlignment="1">
      <alignment horizontal="center" vertical="center"/>
    </xf>
    <xf numFmtId="167" fontId="5" fillId="0" borderId="0" xfId="0" applyNumberFormat="1" applyFont="1"/>
    <xf numFmtId="165" fontId="5" fillId="0" borderId="0" xfId="3" applyFont="1"/>
    <xf numFmtId="167" fontId="4" fillId="0" borderId="0" xfId="0" applyNumberFormat="1" applyFont="1"/>
    <xf numFmtId="167" fontId="0" fillId="0" borderId="0" xfId="0" applyNumberFormat="1"/>
    <xf numFmtId="0" fontId="0" fillId="0" borderId="0" xfId="0" applyAlignment="1">
      <alignment vertical="center"/>
    </xf>
    <xf numFmtId="165" fontId="7" fillId="0" borderId="2" xfId="3" applyFont="1" applyBorder="1" applyAlignment="1">
      <alignment horizontal="center" vertical="center"/>
    </xf>
    <xf numFmtId="0" fontId="0" fillId="0" borderId="0" xfId="0" applyAlignment="1">
      <alignment vertical="top"/>
    </xf>
    <xf numFmtId="165" fontId="7" fillId="4" borderId="2" xfId="3" applyFont="1" applyFill="1" applyBorder="1" applyAlignment="1">
      <alignment vertical="center"/>
    </xf>
    <xf numFmtId="165" fontId="8" fillId="4" borderId="2" xfId="3" applyFont="1" applyFill="1" applyBorder="1" applyAlignment="1">
      <alignment vertical="center"/>
    </xf>
    <xf numFmtId="165" fontId="14" fillId="0" borderId="2" xfId="3" applyFont="1" applyFill="1" applyBorder="1" applyAlignment="1">
      <alignment horizontal="center" vertical="center"/>
    </xf>
    <xf numFmtId="165" fontId="5" fillId="0" borderId="0" xfId="3" applyFont="1" applyAlignment="1">
      <alignment horizontal="left" vertical="center"/>
    </xf>
    <xf numFmtId="0" fontId="14" fillId="4" borderId="2" xfId="0" applyFont="1" applyFill="1" applyBorder="1" applyAlignment="1">
      <alignment horizontal="left" vertical="center" wrapText="1"/>
    </xf>
    <xf numFmtId="165" fontId="14" fillId="4" borderId="2" xfId="3" applyFont="1" applyFill="1" applyBorder="1" applyAlignment="1">
      <alignment vertical="center"/>
    </xf>
    <xf numFmtId="0" fontId="14" fillId="4" borderId="2" xfId="0" applyFont="1" applyFill="1" applyBorder="1" applyAlignment="1">
      <alignment horizontal="center" vertical="center" wrapText="1"/>
    </xf>
    <xf numFmtId="165" fontId="15" fillId="4" borderId="2" xfId="3" applyFont="1" applyFill="1" applyBorder="1" applyAlignment="1">
      <alignment vertical="center"/>
    </xf>
    <xf numFmtId="0" fontId="15" fillId="4" borderId="2" xfId="0" applyFont="1" applyFill="1" applyBorder="1" applyAlignment="1">
      <alignment horizontal="center" vertical="center" wrapText="1"/>
    </xf>
    <xf numFmtId="165" fontId="8" fillId="0" borderId="2" xfId="3" applyFont="1" applyFill="1" applyBorder="1" applyAlignment="1">
      <alignment horizontal="left" vertical="center"/>
    </xf>
    <xf numFmtId="165" fontId="8" fillId="6" borderId="2" xfId="3" applyFont="1" applyFill="1" applyBorder="1" applyAlignment="1">
      <alignment vertical="center"/>
    </xf>
    <xf numFmtId="0" fontId="23" fillId="0" borderId="0" xfId="0" applyFont="1" applyAlignment="1">
      <alignment horizontal="center" vertical="center"/>
    </xf>
    <xf numFmtId="0" fontId="5" fillId="6" borderId="2" xfId="3" applyNumberFormat="1" applyFont="1" applyFill="1" applyBorder="1" applyAlignment="1">
      <alignment horizontal="left" vertical="center"/>
    </xf>
    <xf numFmtId="172" fontId="5" fillId="6" borderId="2" xfId="0" applyNumberFormat="1" applyFont="1" applyFill="1" applyBorder="1" applyAlignment="1">
      <alignment horizontal="left" vertical="center" wrapText="1"/>
    </xf>
    <xf numFmtId="167" fontId="5" fillId="6" borderId="2" xfId="0" applyNumberFormat="1" applyFont="1" applyFill="1" applyBorder="1" applyAlignment="1">
      <alignment vertical="center"/>
    </xf>
    <xf numFmtId="1" fontId="5" fillId="6" borderId="2" xfId="0" applyNumberFormat="1" applyFont="1" applyFill="1" applyBorder="1" applyAlignment="1">
      <alignment horizontal="left" vertical="center" wrapText="1"/>
    </xf>
    <xf numFmtId="165" fontId="5" fillId="0" borderId="0" xfId="3" applyFont="1" applyFill="1" applyAlignment="1">
      <alignment vertical="center"/>
    </xf>
    <xf numFmtId="165" fontId="0" fillId="0" borderId="0" xfId="3" applyFont="1" applyFill="1" applyBorder="1"/>
    <xf numFmtId="170" fontId="5" fillId="0" borderId="0" xfId="0" applyNumberFormat="1" applyFont="1" applyAlignment="1">
      <alignment horizontal="left" vertical="center"/>
    </xf>
    <xf numFmtId="4" fontId="5" fillId="0" borderId="0" xfId="0" applyNumberFormat="1" applyFont="1" applyAlignment="1">
      <alignment horizontal="left" vertical="center"/>
    </xf>
    <xf numFmtId="4" fontId="0" fillId="0" borderId="0" xfId="0" applyNumberFormat="1"/>
    <xf numFmtId="0" fontId="5" fillId="0" borderId="0" xfId="0" applyFont="1" applyAlignment="1">
      <alignment horizontal="left" wrapText="1"/>
    </xf>
    <xf numFmtId="165" fontId="0" fillId="0" borderId="0" xfId="3" applyFont="1" applyFill="1" applyAlignment="1">
      <alignment horizontal="center" vertical="center"/>
    </xf>
    <xf numFmtId="0" fontId="6" fillId="0" borderId="6" xfId="0" applyFont="1" applyBorder="1" applyAlignment="1">
      <alignment horizontal="center" vertical="center" wrapText="1"/>
    </xf>
    <xf numFmtId="165" fontId="6" fillId="0" borderId="0" xfId="3" applyFont="1" applyFill="1" applyBorder="1" applyAlignment="1">
      <alignment horizontal="center" vertical="center"/>
    </xf>
    <xf numFmtId="0" fontId="20" fillId="0" borderId="6" xfId="0" applyFont="1" applyBorder="1" applyAlignment="1">
      <alignment horizontal="center" vertical="center" wrapText="1"/>
    </xf>
    <xf numFmtId="0" fontId="21" fillId="0" borderId="2" xfId="0" applyFont="1" applyBorder="1" applyAlignment="1">
      <alignment horizontal="left" vertical="center" wrapText="1"/>
    </xf>
    <xf numFmtId="3" fontId="24" fillId="0" borderId="2" xfId="0" applyNumberFormat="1" applyFont="1" applyBorder="1" applyAlignment="1">
      <alignment vertical="center"/>
    </xf>
    <xf numFmtId="15" fontId="7" fillId="0" borderId="2" xfId="0" applyNumberFormat="1" applyFont="1" applyBorder="1" applyAlignment="1">
      <alignment horizontal="center" vertical="center"/>
    </xf>
    <xf numFmtId="0" fontId="7" fillId="0" borderId="2" xfId="0" applyFont="1" applyBorder="1" applyAlignment="1">
      <alignment horizontal="center" vertical="center"/>
    </xf>
    <xf numFmtId="165" fontId="7" fillId="0" borderId="2" xfId="3" applyFont="1" applyFill="1" applyBorder="1" applyAlignment="1">
      <alignment horizontal="right" vertical="center"/>
    </xf>
    <xf numFmtId="165" fontId="8" fillId="0" borderId="2" xfId="3" applyFont="1" applyFill="1" applyBorder="1" applyAlignment="1">
      <alignment horizontal="right" vertical="center"/>
    </xf>
    <xf numFmtId="0" fontId="25" fillId="0" borderId="2" xfId="0" applyFont="1" applyBorder="1" applyAlignment="1">
      <alignment vertical="center"/>
    </xf>
    <xf numFmtId="0" fontId="7" fillId="0" borderId="0" xfId="0" applyFont="1" applyAlignment="1">
      <alignment horizontal="left" wrapText="1"/>
    </xf>
    <xf numFmtId="3" fontId="7" fillId="0" borderId="2" xfId="0" applyNumberFormat="1" applyFont="1" applyBorder="1" applyAlignment="1">
      <alignment horizontal="right" vertical="center" wrapText="1"/>
    </xf>
    <xf numFmtId="0" fontId="14" fillId="0" borderId="0" xfId="0" applyFont="1" applyAlignment="1">
      <alignment vertical="center"/>
    </xf>
    <xf numFmtId="4" fontId="7" fillId="0" borderId="2" xfId="0" applyNumberFormat="1" applyFont="1" applyBorder="1" applyAlignment="1">
      <alignment horizontal="left" vertical="center" wrapText="1"/>
    </xf>
    <xf numFmtId="171" fontId="7" fillId="0" borderId="2" xfId="0" applyNumberFormat="1" applyFont="1" applyBorder="1" applyAlignment="1">
      <alignment horizontal="center" vertical="center"/>
    </xf>
    <xf numFmtId="0" fontId="0" fillId="0" borderId="0" xfId="0" applyAlignment="1">
      <alignment wrapText="1"/>
    </xf>
    <xf numFmtId="0" fontId="7" fillId="6" borderId="2" xfId="3" applyNumberFormat="1" applyFont="1" applyFill="1" applyBorder="1" applyAlignment="1">
      <alignment vertical="center" wrapText="1"/>
    </xf>
    <xf numFmtId="165" fontId="8" fillId="0" borderId="0" xfId="3" applyFont="1" applyFill="1" applyBorder="1" applyAlignment="1">
      <alignment horizontal="center" vertical="center"/>
    </xf>
    <xf numFmtId="165" fontId="7" fillId="0" borderId="2" xfId="3" applyFont="1" applyBorder="1" applyAlignment="1">
      <alignment horizontal="left" vertical="center" wrapText="1"/>
    </xf>
    <xf numFmtId="15" fontId="18" fillId="0" borderId="2" xfId="0" applyNumberFormat="1" applyFont="1" applyBorder="1" applyAlignment="1">
      <alignment horizontal="center" vertical="center"/>
    </xf>
    <xf numFmtId="0" fontId="18" fillId="0" borderId="2" xfId="0" applyFont="1" applyBorder="1" applyAlignment="1">
      <alignment horizontal="center" vertical="center"/>
    </xf>
    <xf numFmtId="0" fontId="3" fillId="0" borderId="2" xfId="0" applyFont="1" applyBorder="1"/>
    <xf numFmtId="0" fontId="5" fillId="0" borderId="2" xfId="0" applyFont="1" applyBorder="1" applyAlignment="1">
      <alignment horizontal="left" wrapText="1"/>
    </xf>
    <xf numFmtId="15" fontId="7" fillId="6" borderId="2" xfId="0" applyNumberFormat="1" applyFont="1" applyFill="1" applyBorder="1" applyAlignment="1">
      <alignment horizontal="center" vertical="center"/>
    </xf>
    <xf numFmtId="0" fontId="7" fillId="6" borderId="2" xfId="0" applyFont="1" applyFill="1" applyBorder="1" applyAlignment="1">
      <alignment horizontal="center" vertical="center"/>
    </xf>
    <xf numFmtId="171" fontId="5" fillId="6" borderId="2" xfId="0" applyNumberFormat="1" applyFont="1" applyFill="1" applyBorder="1" applyAlignment="1">
      <alignment horizontal="center" vertical="center"/>
    </xf>
    <xf numFmtId="0" fontId="0" fillId="0" borderId="2" xfId="0" applyBorder="1" applyAlignment="1">
      <alignment horizontal="center" vertical="center"/>
    </xf>
    <xf numFmtId="0" fontId="5" fillId="6" borderId="2" xfId="0" applyFont="1" applyFill="1" applyBorder="1" applyAlignment="1">
      <alignment horizontal="left" wrapText="1"/>
    </xf>
    <xf numFmtId="165" fontId="5" fillId="6" borderId="2" xfId="3" applyFont="1" applyFill="1" applyBorder="1" applyAlignment="1">
      <alignment vertical="center" wrapText="1"/>
    </xf>
    <xf numFmtId="165" fontId="5" fillId="0" borderId="0" xfId="3" applyFont="1" applyFill="1" applyBorder="1" applyAlignment="1">
      <alignment horizontal="center" vertical="center"/>
    </xf>
    <xf numFmtId="165" fontId="5" fillId="0" borderId="0" xfId="0" applyNumberFormat="1" applyFont="1" applyAlignment="1">
      <alignment horizontal="left" vertical="center" wrapText="1"/>
    </xf>
    <xf numFmtId="4" fontId="26" fillId="0" borderId="0" xfId="0" applyNumberFormat="1" applyFont="1"/>
    <xf numFmtId="3" fontId="26" fillId="0" borderId="0" xfId="0" applyNumberFormat="1" applyFont="1"/>
    <xf numFmtId="165" fontId="5" fillId="0" borderId="13" xfId="3" applyFont="1" applyFill="1" applyBorder="1" applyAlignment="1">
      <alignment horizontal="center" vertical="center"/>
    </xf>
    <xf numFmtId="0" fontId="5" fillId="0" borderId="0" xfId="0" applyFont="1" applyAlignment="1">
      <alignment horizontal="center" vertical="center" wrapText="1"/>
    </xf>
    <xf numFmtId="165" fontId="7" fillId="0" borderId="0" xfId="0" applyNumberFormat="1" applyFont="1" applyAlignment="1">
      <alignment horizontal="left" vertical="center" wrapText="1"/>
    </xf>
    <xf numFmtId="165" fontId="6" fillId="0" borderId="0" xfId="0" applyNumberFormat="1" applyFont="1"/>
    <xf numFmtId="0" fontId="6" fillId="0" borderId="0" xfId="0" applyFont="1" applyAlignment="1">
      <alignment horizontal="left" wrapText="1"/>
    </xf>
    <xf numFmtId="165" fontId="5" fillId="0" borderId="0" xfId="0" applyNumberFormat="1" applyFont="1"/>
    <xf numFmtId="165" fontId="5" fillId="0" borderId="0" xfId="3" applyFont="1" applyFill="1"/>
    <xf numFmtId="165" fontId="6" fillId="0" borderId="0" xfId="3" applyFont="1" applyFill="1"/>
    <xf numFmtId="165" fontId="0" fillId="0" borderId="0" xfId="3" applyFont="1" applyFill="1"/>
    <xf numFmtId="0" fontId="27" fillId="0" borderId="0" xfId="0" applyFont="1"/>
    <xf numFmtId="3" fontId="6" fillId="0" borderId="2" xfId="0" applyNumberFormat="1" applyFont="1" applyBorder="1" applyAlignment="1">
      <alignment horizontal="center" vertical="center"/>
    </xf>
    <xf numFmtId="3" fontId="24" fillId="0" borderId="0" xfId="0" applyNumberFormat="1" applyFont="1" applyAlignment="1">
      <alignment vertical="center"/>
    </xf>
    <xf numFmtId="0" fontId="21" fillId="6" borderId="2" xfId="0" applyFont="1" applyFill="1" applyBorder="1" applyAlignment="1">
      <alignment horizontal="left" vertical="center" wrapText="1"/>
    </xf>
    <xf numFmtId="167" fontId="6" fillId="6" borderId="2" xfId="1" applyNumberFormat="1" applyFont="1" applyFill="1" applyBorder="1" applyAlignment="1">
      <alignment vertical="center"/>
    </xf>
    <xf numFmtId="0" fontId="21" fillId="6" borderId="2" xfId="0" applyFont="1" applyFill="1" applyBorder="1" applyAlignment="1">
      <alignment horizontal="center" vertical="center" wrapText="1"/>
    </xf>
    <xf numFmtId="0" fontId="17" fillId="0" borderId="0" xfId="0" applyFont="1" applyAlignment="1">
      <alignment horizontal="center" vertical="center"/>
    </xf>
    <xf numFmtId="167" fontId="5" fillId="0" borderId="2" xfId="1" applyNumberFormat="1" applyFont="1" applyFill="1" applyBorder="1" applyAlignment="1">
      <alignment vertical="center"/>
    </xf>
    <xf numFmtId="165" fontId="5" fillId="0" borderId="0" xfId="3" applyFont="1" applyAlignment="1">
      <alignment horizontal="center" vertical="center"/>
    </xf>
    <xf numFmtId="4" fontId="26" fillId="0" borderId="0" xfId="0" applyNumberFormat="1" applyFont="1" applyAlignment="1">
      <alignment wrapText="1"/>
    </xf>
    <xf numFmtId="4" fontId="0" fillId="0" borderId="0" xfId="0" applyNumberFormat="1" applyAlignment="1">
      <alignment wrapText="1"/>
    </xf>
    <xf numFmtId="0" fontId="28" fillId="0" borderId="0" xfId="0" applyFont="1" applyAlignment="1">
      <alignment horizontal="center" vertical="center"/>
    </xf>
    <xf numFmtId="3" fontId="24" fillId="0" borderId="2" xfId="0" applyNumberFormat="1" applyFont="1" applyBorder="1" applyAlignment="1">
      <alignment horizontal="center" vertical="center"/>
    </xf>
    <xf numFmtId="3" fontId="25" fillId="0" borderId="2" xfId="0" applyNumberFormat="1" applyFont="1" applyBorder="1" applyAlignment="1">
      <alignment horizontal="center" vertical="center"/>
    </xf>
    <xf numFmtId="3" fontId="8" fillId="0" borderId="0" xfId="0" applyNumberFormat="1" applyFont="1" applyAlignment="1">
      <alignment horizontal="center" vertical="center"/>
    </xf>
    <xf numFmtId="167" fontId="5" fillId="6" borderId="2" xfId="1" applyNumberFormat="1" applyFont="1" applyFill="1" applyBorder="1" applyAlignment="1">
      <alignment vertical="center"/>
    </xf>
    <xf numFmtId="167" fontId="6" fillId="0" borderId="2" xfId="1" applyNumberFormat="1" applyFont="1" applyFill="1" applyBorder="1" applyAlignment="1">
      <alignment vertical="center"/>
    </xf>
    <xf numFmtId="167" fontId="7" fillId="0" borderId="2" xfId="1" applyNumberFormat="1" applyFont="1" applyFill="1" applyBorder="1" applyAlignment="1">
      <alignment vertical="center"/>
    </xf>
    <xf numFmtId="167" fontId="8" fillId="0" borderId="2" xfId="1" applyNumberFormat="1" applyFont="1" applyFill="1" applyBorder="1" applyAlignment="1">
      <alignment vertical="center"/>
    </xf>
    <xf numFmtId="0" fontId="29" fillId="0" borderId="0" xfId="0" applyFont="1"/>
    <xf numFmtId="165" fontId="5" fillId="0" borderId="0" xfId="3" applyFont="1" applyFill="1" applyAlignment="1">
      <alignment horizontal="center" vertical="center"/>
    </xf>
    <xf numFmtId="165" fontId="5" fillId="6" borderId="7" xfId="3" applyFont="1" applyFill="1" applyBorder="1" applyAlignment="1">
      <alignment horizontal="center" vertical="center"/>
    </xf>
    <xf numFmtId="165" fontId="5" fillId="0" borderId="4" xfId="3" applyFont="1" applyFill="1" applyBorder="1" applyAlignment="1">
      <alignment horizontal="center" vertical="center"/>
    </xf>
    <xf numFmtId="3" fontId="8" fillId="0" borderId="2" xfId="0" applyNumberFormat="1" applyFont="1" applyBorder="1" applyAlignment="1">
      <alignment horizontal="center" vertical="center" wrapText="1"/>
    </xf>
    <xf numFmtId="0" fontId="14" fillId="0" borderId="2" xfId="0" applyFont="1" applyBorder="1" applyAlignment="1">
      <alignment vertical="center" wrapText="1"/>
    </xf>
    <xf numFmtId="167" fontId="6" fillId="0" borderId="0" xfId="1" applyNumberFormat="1" applyFont="1" applyFill="1" applyBorder="1" applyAlignment="1">
      <alignment horizontal="center" vertical="center"/>
    </xf>
    <xf numFmtId="3" fontId="30" fillId="0" borderId="0" xfId="0" applyNumberFormat="1" applyFont="1"/>
    <xf numFmtId="164" fontId="0" fillId="0" borderId="0" xfId="0" applyNumberFormat="1"/>
    <xf numFmtId="0" fontId="26" fillId="0" borderId="0" xfId="0" applyFont="1"/>
    <xf numFmtId="3" fontId="25" fillId="0" borderId="0" xfId="0" applyNumberFormat="1" applyFont="1" applyAlignment="1">
      <alignment vertical="center"/>
    </xf>
    <xf numFmtId="167" fontId="7" fillId="6" borderId="2" xfId="1" applyNumberFormat="1" applyFont="1" applyFill="1" applyBorder="1" applyAlignment="1">
      <alignment vertical="center"/>
    </xf>
    <xf numFmtId="0" fontId="15" fillId="0" borderId="2" xfId="0" applyFont="1" applyBorder="1" applyAlignment="1">
      <alignment vertical="center" wrapText="1"/>
    </xf>
    <xf numFmtId="167" fontId="6" fillId="6" borderId="6" xfId="0" applyNumberFormat="1" applyFont="1" applyFill="1" applyBorder="1" applyAlignment="1">
      <alignment vertical="center" wrapText="1"/>
    </xf>
    <xf numFmtId="0" fontId="6" fillId="6" borderId="1" xfId="0" applyFont="1" applyFill="1" applyBorder="1" applyAlignment="1">
      <alignment vertical="center"/>
    </xf>
    <xf numFmtId="0" fontId="6" fillId="6" borderId="2" xfId="0" applyFont="1" applyFill="1" applyBorder="1" applyAlignment="1">
      <alignment vertical="center" wrapText="1"/>
    </xf>
    <xf numFmtId="167" fontId="6" fillId="6" borderId="6" xfId="0" applyNumberFormat="1" applyFont="1" applyFill="1" applyBorder="1" applyAlignment="1">
      <alignment horizontal="left" vertical="center" wrapText="1"/>
    </xf>
    <xf numFmtId="167" fontId="6" fillId="6" borderId="6" xfId="0" applyNumberFormat="1" applyFont="1" applyFill="1" applyBorder="1" applyAlignment="1">
      <alignment horizontal="center" vertical="center" wrapText="1"/>
    </xf>
    <xf numFmtId="167" fontId="5" fillId="6" borderId="14" xfId="1" applyNumberFormat="1" applyFont="1" applyFill="1" applyBorder="1" applyAlignment="1">
      <alignment vertical="center"/>
    </xf>
    <xf numFmtId="0" fontId="5" fillId="6" borderId="6" xfId="0" applyFont="1" applyFill="1" applyBorder="1" applyAlignment="1">
      <alignment horizontal="left" vertical="center" wrapText="1"/>
    </xf>
    <xf numFmtId="167" fontId="6" fillId="6" borderId="2" xfId="0" applyNumberFormat="1" applyFont="1" applyFill="1" applyBorder="1" applyAlignment="1">
      <alignment vertical="center" wrapText="1"/>
    </xf>
    <xf numFmtId="0" fontId="21" fillId="0" borderId="0" xfId="0" applyFont="1" applyAlignment="1">
      <alignment horizontal="center" vertical="center" wrapText="1"/>
    </xf>
    <xf numFmtId="165" fontId="5" fillId="6" borderId="0" xfId="3" applyFont="1" applyFill="1" applyAlignment="1">
      <alignment horizontal="center" vertical="center"/>
    </xf>
    <xf numFmtId="167" fontId="5" fillId="0" borderId="0" xfId="0" applyNumberFormat="1" applyFont="1" applyAlignment="1">
      <alignment horizontal="center" vertical="center" wrapText="1"/>
    </xf>
    <xf numFmtId="167" fontId="5" fillId="6" borderId="0" xfId="1" applyNumberFormat="1" applyFont="1" applyFill="1" applyBorder="1" applyAlignment="1">
      <alignment vertical="center"/>
    </xf>
    <xf numFmtId="165" fontId="5" fillId="0" borderId="0" xfId="0" applyNumberFormat="1" applyFont="1" applyAlignment="1">
      <alignment horizontal="center" vertical="center" wrapText="1"/>
    </xf>
    <xf numFmtId="167" fontId="5" fillId="6" borderId="0" xfId="0" applyNumberFormat="1" applyFont="1" applyFill="1" applyAlignment="1">
      <alignment horizontal="center" vertical="center" wrapText="1"/>
    </xf>
    <xf numFmtId="167" fontId="5" fillId="0" borderId="0" xfId="1" applyNumberFormat="1" applyFont="1" applyFill="1" applyBorder="1" applyAlignment="1">
      <alignment vertical="center"/>
    </xf>
    <xf numFmtId="165" fontId="14" fillId="0" borderId="0" xfId="3" applyFont="1" applyFill="1" applyBorder="1" applyAlignment="1">
      <alignment horizontal="center" vertical="center"/>
    </xf>
    <xf numFmtId="165" fontId="14" fillId="0" borderId="0" xfId="3" applyFont="1" applyFill="1" applyBorder="1" applyAlignment="1">
      <alignment horizontal="left" vertical="center"/>
    </xf>
    <xf numFmtId="165" fontId="14" fillId="0" borderId="0" xfId="3" applyFont="1" applyFill="1" applyBorder="1" applyAlignment="1">
      <alignment vertical="center"/>
    </xf>
    <xf numFmtId="167" fontId="6" fillId="0" borderId="0" xfId="0" applyNumberFormat="1" applyFont="1"/>
    <xf numFmtId="173" fontId="0" fillId="0" borderId="0" xfId="0" applyNumberFormat="1"/>
    <xf numFmtId="173" fontId="20" fillId="0" borderId="2" xfId="0" applyNumberFormat="1" applyFont="1" applyBorder="1" applyAlignment="1">
      <alignment horizontal="center" vertical="center"/>
    </xf>
    <xf numFmtId="165" fontId="20" fillId="0" borderId="2" xfId="0" applyNumberFormat="1" applyFont="1" applyBorder="1" applyAlignment="1">
      <alignment horizontal="center" vertical="center"/>
    </xf>
    <xf numFmtId="165" fontId="21" fillId="0" borderId="2" xfId="3" applyFont="1" applyBorder="1" applyAlignment="1">
      <alignment horizontal="center" vertical="center"/>
    </xf>
    <xf numFmtId="167" fontId="6" fillId="0" borderId="2" xfId="1" applyNumberFormat="1" applyFont="1" applyBorder="1" applyAlignment="1">
      <alignment vertical="center"/>
    </xf>
    <xf numFmtId="167" fontId="7" fillId="0" borderId="2" xfId="1" applyNumberFormat="1" applyFont="1" applyBorder="1" applyAlignment="1">
      <alignment vertical="center"/>
    </xf>
    <xf numFmtId="167" fontId="8" fillId="0" borderId="2" xfId="1" applyNumberFormat="1" applyFont="1" applyBorder="1" applyAlignment="1">
      <alignment vertical="center"/>
    </xf>
    <xf numFmtId="167" fontId="31" fillId="0" borderId="12" xfId="0" applyNumberFormat="1" applyFont="1" applyBorder="1" applyAlignment="1">
      <alignment vertical="center"/>
    </xf>
    <xf numFmtId="167" fontId="7" fillId="0" borderId="2" xfId="0" applyNumberFormat="1" applyFont="1" applyBorder="1" applyAlignment="1">
      <alignment horizontal="center" vertical="center"/>
    </xf>
    <xf numFmtId="0" fontId="31" fillId="0" borderId="12" xfId="0" applyFont="1" applyBorder="1" applyAlignment="1">
      <alignment vertical="center"/>
    </xf>
    <xf numFmtId="165" fontId="21" fillId="0" borderId="0" xfId="0" applyNumberFormat="1" applyFont="1" applyAlignment="1">
      <alignment horizontal="center" vertical="center"/>
    </xf>
    <xf numFmtId="0" fontId="20" fillId="0" borderId="0" xfId="0" applyFont="1" applyAlignment="1">
      <alignment vertical="center"/>
    </xf>
    <xf numFmtId="167" fontId="5" fillId="0" borderId="0" xfId="1" applyNumberFormat="1" applyFont="1" applyBorder="1" applyAlignment="1">
      <alignment horizontal="left" vertical="center"/>
    </xf>
    <xf numFmtId="170" fontId="0" fillId="0" borderId="0" xfId="0" applyNumberFormat="1"/>
    <xf numFmtId="0" fontId="31" fillId="0" borderId="0" xfId="0" applyFont="1" applyAlignment="1">
      <alignment vertical="center" wrapText="1"/>
    </xf>
    <xf numFmtId="167" fontId="6" fillId="0" borderId="0" xfId="0" applyNumberFormat="1" applyFont="1" applyAlignment="1">
      <alignment horizontal="center" vertical="center"/>
    </xf>
    <xf numFmtId="167" fontId="5" fillId="0" borderId="2" xfId="1" applyNumberFormat="1" applyFont="1" applyBorder="1" applyAlignment="1">
      <alignment vertical="center"/>
    </xf>
    <xf numFmtId="165" fontId="5" fillId="0" borderId="0" xfId="3" applyFont="1" applyAlignment="1">
      <alignment horizontal="right" vertical="center"/>
    </xf>
    <xf numFmtId="165" fontId="14" fillId="0" borderId="0" xfId="3" applyFont="1" applyAlignment="1">
      <alignment horizontal="right" vertical="center"/>
    </xf>
    <xf numFmtId="167" fontId="6" fillId="0" borderId="0" xfId="1" applyNumberFormat="1" applyFont="1" applyBorder="1" applyAlignment="1">
      <alignment vertical="center"/>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15" fillId="0" borderId="0" xfId="0" applyNumberFormat="1" applyFont="1"/>
    <xf numFmtId="165" fontId="20" fillId="0" borderId="2" xfId="3" applyFont="1" applyBorder="1" applyAlignment="1">
      <alignment horizontal="center" vertical="center"/>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2" xfId="0" applyFont="1" applyBorder="1" applyAlignment="1">
      <alignment vertical="center" wrapText="1"/>
    </xf>
    <xf numFmtId="165" fontId="32" fillId="0" borderId="2" xfId="3" applyFont="1" applyBorder="1" applyAlignment="1">
      <alignment vertical="center"/>
    </xf>
    <xf numFmtId="165" fontId="8" fillId="0" borderId="2" xfId="3" applyFont="1" applyBorder="1" applyAlignment="1">
      <alignment vertical="center"/>
    </xf>
    <xf numFmtId="165" fontId="6" fillId="0" borderId="2" xfId="3" applyFont="1" applyBorder="1" applyAlignment="1">
      <alignment vertical="center"/>
    </xf>
    <xf numFmtId="165" fontId="5" fillId="5" borderId="0" xfId="3" applyFont="1" applyFill="1" applyAlignment="1">
      <alignment horizontal="center"/>
    </xf>
    <xf numFmtId="165" fontId="7" fillId="0" borderId="0" xfId="3" applyFont="1" applyBorder="1" applyAlignment="1">
      <alignment vertical="center"/>
    </xf>
    <xf numFmtId="165" fontId="19" fillId="0" borderId="0" xfId="3" applyFont="1" applyAlignment="1">
      <alignment vertical="center"/>
    </xf>
    <xf numFmtId="167" fontId="0" fillId="0" borderId="0" xfId="0" applyNumberFormat="1" applyAlignment="1">
      <alignment horizontal="center"/>
    </xf>
    <xf numFmtId="2" fontId="0" fillId="0" borderId="0" xfId="0" applyNumberFormat="1" applyAlignment="1">
      <alignment horizontal="center" vertical="center"/>
    </xf>
    <xf numFmtId="168" fontId="0" fillId="0" borderId="0" xfId="0" applyNumberFormat="1" applyAlignment="1">
      <alignment horizontal="center"/>
    </xf>
    <xf numFmtId="167" fontId="13" fillId="0" borderId="0" xfId="0" applyNumberFormat="1" applyFont="1" applyAlignment="1">
      <alignment horizontal="center"/>
    </xf>
    <xf numFmtId="168" fontId="13" fillId="0" borderId="0" xfId="0" applyNumberFormat="1" applyFont="1" applyAlignment="1">
      <alignment horizontal="center"/>
    </xf>
    <xf numFmtId="165" fontId="0" fillId="0" borderId="0" xfId="3" applyFont="1" applyAlignment="1">
      <alignment horizontal="center"/>
    </xf>
    <xf numFmtId="168" fontId="0" fillId="0" borderId="0" xfId="0" applyNumberFormat="1" applyAlignment="1">
      <alignment horizontal="center" vertical="center"/>
    </xf>
    <xf numFmtId="167" fontId="0" fillId="0" borderId="0" xfId="0" applyNumberFormat="1" applyAlignment="1">
      <alignment horizontal="center" vertical="center"/>
    </xf>
    <xf numFmtId="170" fontId="5" fillId="0" borderId="0" xfId="3" applyNumberFormat="1" applyFont="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vertical="center" wrapText="1"/>
    </xf>
    <xf numFmtId="165" fontId="8" fillId="0" borderId="0" xfId="3" applyFont="1" applyAlignment="1">
      <alignment horizontal="left" vertical="center"/>
    </xf>
    <xf numFmtId="0" fontId="8" fillId="0" borderId="0" xfId="0" applyFont="1" applyAlignment="1">
      <alignment horizontal="left" vertical="center"/>
    </xf>
    <xf numFmtId="167" fontId="0" fillId="0" borderId="0" xfId="1" applyNumberFormat="1" applyFont="1" applyAlignment="1">
      <alignment horizontal="center" vertical="center"/>
    </xf>
    <xf numFmtId="165" fontId="0" fillId="0" borderId="0" xfId="3" applyFont="1" applyAlignment="1">
      <alignment horizontal="center" vertical="center"/>
    </xf>
    <xf numFmtId="165" fontId="7" fillId="0" borderId="0" xfId="3" applyFont="1" applyAlignment="1">
      <alignment horizontal="left" vertical="center"/>
    </xf>
    <xf numFmtId="0" fontId="7" fillId="5" borderId="2" xfId="0" applyFont="1" applyFill="1" applyBorder="1" applyAlignment="1">
      <alignment horizontal="center" vertical="center"/>
    </xf>
    <xf numFmtId="167" fontId="8" fillId="7" borderId="2" xfId="0" applyNumberFormat="1" applyFont="1" applyFill="1" applyBorder="1" applyAlignment="1">
      <alignment horizontal="center" vertical="center"/>
    </xf>
    <xf numFmtId="165" fontId="7" fillId="0" borderId="13" xfId="3" applyFont="1" applyBorder="1" applyAlignment="1">
      <alignment horizontal="center" vertical="center"/>
    </xf>
    <xf numFmtId="167" fontId="5" fillId="7" borderId="2" xfId="1" applyNumberFormat="1" applyFont="1" applyFill="1" applyBorder="1" applyAlignment="1">
      <alignment horizontal="center" vertical="center"/>
    </xf>
    <xf numFmtId="168" fontId="5" fillId="0" borderId="2" xfId="0" applyNumberFormat="1" applyFont="1" applyBorder="1" applyAlignment="1">
      <alignment horizontal="center" vertical="center"/>
    </xf>
    <xf numFmtId="165" fontId="7" fillId="0" borderId="2" xfId="3" applyFont="1" applyBorder="1" applyAlignment="1">
      <alignment horizontal="left" vertical="center"/>
    </xf>
    <xf numFmtId="167" fontId="5" fillId="7" borderId="2" xfId="3" applyNumberFormat="1" applyFont="1" applyFill="1" applyBorder="1" applyAlignment="1">
      <alignment horizontal="right" vertical="center"/>
    </xf>
    <xf numFmtId="165" fontId="5" fillId="5" borderId="2" xfId="3" applyFont="1" applyFill="1" applyBorder="1" applyAlignment="1">
      <alignment horizontal="right" vertical="center"/>
    </xf>
    <xf numFmtId="0" fontId="6" fillId="4" borderId="1" xfId="0" applyFont="1" applyFill="1" applyBorder="1" applyAlignment="1">
      <alignment horizontal="center" vertical="center"/>
    </xf>
    <xf numFmtId="0" fontId="6" fillId="0" borderId="2" xfId="0" applyFont="1" applyBorder="1" applyAlignment="1">
      <alignment vertical="center"/>
    </xf>
    <xf numFmtId="3" fontId="6" fillId="5" borderId="2" xfId="0" applyNumberFormat="1" applyFont="1" applyFill="1" applyBorder="1" applyAlignment="1">
      <alignment vertical="center"/>
    </xf>
    <xf numFmtId="165" fontId="15" fillId="0" borderId="2" xfId="3" applyFont="1" applyBorder="1" applyAlignment="1">
      <alignment horizontal="center" vertical="center"/>
    </xf>
    <xf numFmtId="167" fontId="7" fillId="7" borderId="2" xfId="1" applyNumberFormat="1" applyFont="1" applyFill="1" applyBorder="1" applyAlignment="1">
      <alignment horizontal="center" vertical="center"/>
    </xf>
    <xf numFmtId="167" fontId="5" fillId="7" borderId="2" xfId="1" applyNumberFormat="1" applyFont="1" applyFill="1" applyBorder="1" applyAlignment="1">
      <alignment horizontal="right" vertical="center"/>
    </xf>
    <xf numFmtId="0" fontId="5" fillId="5" borderId="1" xfId="0" applyFont="1" applyFill="1" applyBorder="1" applyAlignment="1">
      <alignment vertical="center" wrapText="1"/>
    </xf>
    <xf numFmtId="3" fontId="6" fillId="5" borderId="2" xfId="0" applyNumberFormat="1" applyFont="1" applyFill="1" applyBorder="1" applyAlignment="1">
      <alignment horizontal="right" vertical="center"/>
    </xf>
    <xf numFmtId="168" fontId="0" fillId="0" borderId="0" xfId="1" applyNumberFormat="1" applyFont="1" applyAlignment="1">
      <alignment horizontal="center" vertical="center"/>
    </xf>
    <xf numFmtId="167" fontId="13" fillId="0" borderId="0" xfId="1" applyNumberFormat="1" applyFont="1" applyAlignment="1">
      <alignment horizontal="center"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7" fillId="4" borderId="2" xfId="0" applyFont="1" applyFill="1" applyBorder="1" applyAlignment="1">
      <alignment horizontal="center" vertical="center"/>
    </xf>
    <xf numFmtId="167" fontId="8" fillId="0" borderId="13" xfId="0" applyNumberFormat="1" applyFont="1" applyBorder="1" applyAlignment="1">
      <alignment horizontal="center" vertical="center" wrapText="1"/>
    </xf>
    <xf numFmtId="2" fontId="35" fillId="0" borderId="2" xfId="0" applyNumberFormat="1" applyFont="1" applyBorder="1" applyAlignment="1">
      <alignment horizontal="center" vertical="center"/>
    </xf>
    <xf numFmtId="166" fontId="5" fillId="0" borderId="2" xfId="0" applyNumberFormat="1" applyFont="1" applyBorder="1" applyAlignment="1">
      <alignment horizontal="right" vertical="center"/>
    </xf>
    <xf numFmtId="0" fontId="5" fillId="4" borderId="2" xfId="0" applyFont="1" applyFill="1" applyBorder="1" applyAlignment="1">
      <alignment horizontal="center" vertical="center"/>
    </xf>
    <xf numFmtId="168" fontId="5" fillId="0" borderId="2" xfId="1" applyNumberFormat="1" applyFont="1" applyBorder="1" applyAlignment="1">
      <alignment horizontal="center" vertical="center"/>
    </xf>
    <xf numFmtId="167" fontId="5" fillId="4" borderId="2" xfId="1" applyNumberFormat="1" applyFont="1" applyFill="1" applyBorder="1" applyAlignment="1">
      <alignment vertical="center"/>
    </xf>
    <xf numFmtId="165" fontId="5" fillId="0" borderId="2" xfId="0" applyNumberFormat="1" applyFont="1" applyBorder="1" applyAlignment="1">
      <alignment horizontal="right" vertical="center"/>
    </xf>
    <xf numFmtId="2" fontId="5" fillId="0" borderId="2" xfId="0" applyNumberFormat="1" applyFont="1" applyBorder="1" applyAlignment="1">
      <alignment horizontal="center" vertical="center"/>
    </xf>
    <xf numFmtId="165" fontId="5" fillId="4" borderId="2" xfId="0" applyNumberFormat="1" applyFont="1" applyFill="1" applyBorder="1" applyAlignment="1">
      <alignment vertical="center" wrapText="1"/>
    </xf>
    <xf numFmtId="167" fontId="5" fillId="4" borderId="2" xfId="0" applyNumberFormat="1" applyFont="1" applyFill="1" applyBorder="1" applyAlignment="1">
      <alignment horizontal="center" vertical="center" wrapText="1"/>
    </xf>
    <xf numFmtId="170" fontId="5" fillId="0" borderId="2" xfId="0" applyNumberFormat="1" applyFont="1" applyBorder="1" applyAlignment="1">
      <alignment horizontal="right" vertical="center"/>
    </xf>
    <xf numFmtId="165" fontId="15" fillId="4" borderId="2" xfId="3" applyFont="1" applyFill="1" applyBorder="1" applyAlignment="1">
      <alignment horizontal="center" vertical="center"/>
    </xf>
    <xf numFmtId="167" fontId="7" fillId="4" borderId="2" xfId="1" applyNumberFormat="1" applyFont="1" applyFill="1" applyBorder="1" applyAlignment="1">
      <alignment vertical="center"/>
    </xf>
    <xf numFmtId="168" fontId="13" fillId="0" borderId="0" xfId="1" applyNumberFormat="1" applyFont="1" applyAlignment="1">
      <alignment horizontal="center" vertical="center"/>
    </xf>
    <xf numFmtId="0" fontId="7" fillId="4" borderId="13" xfId="0" applyFont="1" applyFill="1" applyBorder="1" applyAlignment="1">
      <alignment horizontal="center" vertical="center"/>
    </xf>
    <xf numFmtId="168" fontId="6" fillId="0" borderId="2" xfId="1" applyNumberFormat="1" applyFont="1" applyBorder="1" applyAlignment="1">
      <alignment horizontal="center" vertical="center"/>
    </xf>
    <xf numFmtId="0" fontId="0" fillId="4" borderId="2" xfId="0" applyFill="1" applyBorder="1" applyAlignment="1">
      <alignment horizontal="center" vertical="center"/>
    </xf>
    <xf numFmtId="170" fontId="5" fillId="0" borderId="2" xfId="0" applyNumberFormat="1" applyFont="1" applyBorder="1" applyAlignment="1">
      <alignment vertical="center"/>
    </xf>
    <xf numFmtId="167" fontId="5" fillId="0" borderId="2" xfId="0" applyNumberFormat="1" applyFont="1" applyBorder="1" applyAlignment="1">
      <alignment horizontal="center" vertical="center"/>
    </xf>
    <xf numFmtId="164" fontId="0" fillId="4" borderId="2" xfId="0" applyNumberFormat="1" applyFill="1" applyBorder="1" applyAlignment="1">
      <alignment horizontal="center" vertical="center"/>
    </xf>
    <xf numFmtId="165" fontId="5" fillId="4" borderId="2" xfId="3" applyFont="1" applyFill="1" applyBorder="1" applyAlignment="1">
      <alignment vertical="center"/>
    </xf>
    <xf numFmtId="165" fontId="5" fillId="4" borderId="2" xfId="0" applyNumberFormat="1" applyFont="1" applyFill="1" applyBorder="1" applyAlignment="1">
      <alignment horizontal="center" vertical="center"/>
    </xf>
    <xf numFmtId="167" fontId="5" fillId="4" borderId="2" xfId="0" applyNumberFormat="1" applyFont="1" applyFill="1" applyBorder="1" applyAlignment="1">
      <alignment horizontal="center" vertical="center"/>
    </xf>
    <xf numFmtId="167" fontId="0" fillId="4" borderId="2" xfId="0" applyNumberFormat="1" applyFill="1" applyBorder="1" applyAlignment="1">
      <alignment horizontal="center" vertical="center"/>
    </xf>
    <xf numFmtId="167" fontId="5" fillId="0" borderId="2" xfId="0" applyNumberFormat="1" applyFont="1" applyBorder="1"/>
    <xf numFmtId="165" fontId="8" fillId="0" borderId="2" xfId="3" applyFont="1" applyBorder="1" applyAlignment="1">
      <alignment horizontal="center" vertical="center" wrapText="1"/>
    </xf>
    <xf numFmtId="165" fontId="0" fillId="0" borderId="2" xfId="3" applyFont="1" applyFill="1" applyBorder="1" applyAlignment="1">
      <alignment horizontal="center" vertical="center"/>
    </xf>
    <xf numFmtId="1" fontId="5" fillId="0" borderId="2" xfId="0" applyNumberFormat="1" applyFont="1" applyBorder="1" applyAlignment="1">
      <alignment horizontal="center" vertical="center"/>
    </xf>
    <xf numFmtId="167" fontId="5" fillId="0" borderId="0" xfId="1" applyNumberFormat="1" applyFont="1" applyAlignment="1">
      <alignment vertical="center"/>
    </xf>
    <xf numFmtId="168" fontId="5" fillId="0" borderId="0" xfId="0" applyNumberFormat="1" applyFont="1" applyAlignment="1">
      <alignment horizontal="center" vertical="center"/>
    </xf>
    <xf numFmtId="167" fontId="7" fillId="0" borderId="2" xfId="1" applyNumberFormat="1" applyFont="1" applyBorder="1" applyAlignment="1">
      <alignment horizontal="center" vertical="center"/>
    </xf>
    <xf numFmtId="168" fontId="7" fillId="0" borderId="2" xfId="0" applyNumberFormat="1" applyFont="1" applyBorder="1" applyAlignment="1">
      <alignment horizontal="center" vertical="center"/>
    </xf>
    <xf numFmtId="167" fontId="8" fillId="0" borderId="2" xfId="3" applyNumberFormat="1" applyFont="1" applyBorder="1" applyAlignment="1">
      <alignment horizontal="center" vertical="center" wrapText="1"/>
    </xf>
    <xf numFmtId="167" fontId="5" fillId="0" borderId="2" xfId="0" applyNumberFormat="1" applyFont="1" applyBorder="1" applyAlignment="1">
      <alignment vertical="center"/>
    </xf>
    <xf numFmtId="165" fontId="7" fillId="4" borderId="2" xfId="3" applyFont="1" applyFill="1" applyBorder="1" applyAlignment="1">
      <alignment horizontal="center" vertical="center"/>
    </xf>
    <xf numFmtId="0" fontId="7" fillId="0" borderId="13" xfId="0" applyFont="1" applyBorder="1" applyAlignment="1">
      <alignment horizontal="center" vertical="center"/>
    </xf>
    <xf numFmtId="170" fontId="7" fillId="0" borderId="2" xfId="3" applyNumberFormat="1" applyFont="1" applyBorder="1" applyAlignment="1">
      <alignment horizontal="center" vertical="center"/>
    </xf>
    <xf numFmtId="0" fontId="36" fillId="0" borderId="2" xfId="0" applyFont="1" applyBorder="1" applyAlignment="1">
      <alignment horizontal="center" vertical="center"/>
    </xf>
    <xf numFmtId="170" fontId="5" fillId="0" borderId="2" xfId="3" applyNumberFormat="1" applyFont="1" applyBorder="1" applyAlignment="1">
      <alignment horizontal="center" vertical="center"/>
    </xf>
    <xf numFmtId="167" fontId="33" fillId="0" borderId="2" xfId="0" applyNumberFormat="1" applyFont="1" applyBorder="1" applyAlignment="1">
      <alignment vertical="center"/>
    </xf>
    <xf numFmtId="170" fontId="36" fillId="0" borderId="2" xfId="3" applyNumberFormat="1" applyFont="1" applyBorder="1" applyAlignment="1">
      <alignment horizontal="center" vertical="center"/>
    </xf>
    <xf numFmtId="168" fontId="33" fillId="0" borderId="2" xfId="0" applyNumberFormat="1" applyFont="1" applyBorder="1" applyAlignment="1">
      <alignment horizontal="center" vertical="center"/>
    </xf>
    <xf numFmtId="165" fontId="7" fillId="0" borderId="2" xfId="3" applyFont="1" applyBorder="1" applyAlignment="1">
      <alignment horizontal="right" vertical="center"/>
    </xf>
    <xf numFmtId="0" fontId="6" fillId="0" borderId="2" xfId="0" applyFont="1" applyBorder="1" applyAlignment="1">
      <alignment vertical="center" wrapText="1"/>
    </xf>
    <xf numFmtId="3" fontId="7" fillId="5" borderId="2" xfId="0" applyNumberFormat="1" applyFont="1" applyFill="1" applyBorder="1" applyAlignment="1">
      <alignment horizontal="right" vertical="center"/>
    </xf>
    <xf numFmtId="3" fontId="7" fillId="5" borderId="2" xfId="0" applyNumberFormat="1" applyFont="1" applyFill="1" applyBorder="1" applyAlignment="1">
      <alignment vertical="center"/>
    </xf>
    <xf numFmtId="165" fontId="0" fillId="0" borderId="2" xfId="3" applyFont="1" applyBorder="1" applyAlignment="1">
      <alignment vertical="center"/>
    </xf>
    <xf numFmtId="165" fontId="4" fillId="0" borderId="2" xfId="3" applyFont="1" applyBorder="1"/>
    <xf numFmtId="3" fontId="7" fillId="5" borderId="4" xfId="0" applyNumberFormat="1" applyFont="1" applyFill="1" applyBorder="1" applyAlignment="1">
      <alignment vertical="center"/>
    </xf>
    <xf numFmtId="3" fontId="8" fillId="5" borderId="2" xfId="0" applyNumberFormat="1" applyFont="1" applyFill="1" applyBorder="1" applyAlignment="1">
      <alignment vertical="center"/>
    </xf>
    <xf numFmtId="164" fontId="6" fillId="0" borderId="2" xfId="0" applyNumberFormat="1" applyFont="1" applyBorder="1" applyAlignment="1">
      <alignment horizontal="center" vertical="center"/>
    </xf>
    <xf numFmtId="167" fontId="15" fillId="4" borderId="2" xfId="1" applyNumberFormat="1" applyFont="1" applyFill="1" applyBorder="1" applyAlignment="1">
      <alignment horizontal="center" vertical="center"/>
    </xf>
    <xf numFmtId="167" fontId="6" fillId="4" borderId="2" xfId="0" applyNumberFormat="1" applyFont="1" applyFill="1" applyBorder="1" applyAlignment="1">
      <alignment horizontal="center" vertical="center"/>
    </xf>
    <xf numFmtId="167" fontId="6" fillId="0" borderId="2" xfId="0" applyNumberFormat="1" applyFont="1" applyBorder="1" applyAlignment="1">
      <alignment horizontal="center" vertical="center"/>
    </xf>
    <xf numFmtId="0" fontId="4" fillId="0" borderId="2" xfId="0" applyFont="1" applyBorder="1"/>
    <xf numFmtId="2" fontId="6" fillId="0" borderId="2" xfId="0" applyNumberFormat="1" applyFont="1" applyBorder="1" applyAlignment="1">
      <alignment horizontal="center" vertical="center"/>
    </xf>
    <xf numFmtId="170" fontId="6" fillId="0" borderId="2" xfId="0" applyNumberFormat="1" applyFont="1" applyBorder="1" applyAlignment="1">
      <alignment horizontal="right" vertical="center"/>
    </xf>
    <xf numFmtId="164" fontId="6" fillId="0" borderId="2" xfId="1" applyFont="1" applyBorder="1" applyAlignment="1">
      <alignment horizontal="center" vertical="center"/>
    </xf>
    <xf numFmtId="9" fontId="13" fillId="0" borderId="0" xfId="2" applyFont="1" applyAlignment="1">
      <alignment horizontal="center"/>
    </xf>
    <xf numFmtId="166" fontId="6" fillId="0" borderId="2" xfId="0" applyNumberFormat="1" applyFont="1" applyBorder="1" applyAlignment="1">
      <alignment horizontal="center" vertical="center"/>
    </xf>
    <xf numFmtId="165" fontId="6" fillId="0" borderId="2" xfId="0" applyNumberFormat="1" applyFont="1" applyBorder="1" applyAlignment="1">
      <alignment horizontal="center" vertical="center"/>
    </xf>
    <xf numFmtId="170" fontId="6" fillId="0" borderId="2" xfId="0" applyNumberFormat="1" applyFont="1" applyBorder="1" applyAlignment="1">
      <alignment vertical="center"/>
    </xf>
    <xf numFmtId="165" fontId="5" fillId="0" borderId="0" xfId="3" applyFont="1" applyAlignment="1">
      <alignment horizontal="center"/>
    </xf>
    <xf numFmtId="165" fontId="0" fillId="0" borderId="0" xfId="0" applyNumberFormat="1" applyAlignment="1">
      <alignment horizontal="center"/>
    </xf>
    <xf numFmtId="169" fontId="6" fillId="0" borderId="2" xfId="0" applyNumberFormat="1" applyFont="1" applyBorder="1" applyAlignment="1">
      <alignment horizontal="center" vertical="center"/>
    </xf>
    <xf numFmtId="170" fontId="6" fillId="0" borderId="2" xfId="3" applyNumberFormat="1" applyFont="1" applyBorder="1" applyAlignment="1">
      <alignment horizontal="center" vertical="center"/>
    </xf>
    <xf numFmtId="0" fontId="8" fillId="0" borderId="0" xfId="0" applyFont="1" applyAlignment="1">
      <alignment vertical="center"/>
    </xf>
    <xf numFmtId="0" fontId="7" fillId="7" borderId="2" xfId="0" applyFont="1" applyFill="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left" vertical="center" wrapText="1"/>
    </xf>
    <xf numFmtId="3" fontId="8" fillId="5" borderId="2" xfId="0" applyNumberFormat="1" applyFont="1" applyFill="1" applyBorder="1" applyAlignment="1">
      <alignment horizontal="right" vertical="center"/>
    </xf>
    <xf numFmtId="165" fontId="5" fillId="5" borderId="2" xfId="3" applyFont="1" applyFill="1" applyBorder="1" applyAlignment="1">
      <alignment vertical="center"/>
    </xf>
    <xf numFmtId="164" fontId="5" fillId="0" borderId="0" xfId="0" applyNumberFormat="1" applyFont="1" applyAlignment="1">
      <alignment horizontal="center" vertical="center"/>
    </xf>
    <xf numFmtId="0" fontId="6" fillId="4" borderId="1" xfId="0" applyFont="1" applyFill="1" applyBorder="1" applyAlignment="1">
      <alignment horizontal="left" vertical="center"/>
    </xf>
    <xf numFmtId="3" fontId="6" fillId="0" borderId="2" xfId="0" applyNumberFormat="1" applyFont="1" applyBorder="1" applyAlignment="1">
      <alignment vertical="center"/>
    </xf>
    <xf numFmtId="0" fontId="6" fillId="4" borderId="1" xfId="0" applyFont="1" applyFill="1" applyBorder="1" applyAlignment="1">
      <alignment horizontal="left" vertical="center" wrapText="1"/>
    </xf>
    <xf numFmtId="165" fontId="6" fillId="5" borderId="2" xfId="3" applyFont="1" applyFill="1" applyBorder="1" applyAlignment="1">
      <alignment horizontal="left" vertical="center"/>
    </xf>
    <xf numFmtId="0" fontId="6" fillId="4" borderId="2" xfId="0" applyFont="1" applyFill="1" applyBorder="1" applyAlignment="1">
      <alignment horizontal="left" vertical="center" wrapText="1"/>
    </xf>
    <xf numFmtId="0" fontId="6" fillId="0" borderId="1" xfId="0" applyFont="1" applyBorder="1" applyAlignment="1">
      <alignment horizontal="left" vertical="center" wrapText="1"/>
    </xf>
    <xf numFmtId="165" fontId="6" fillId="0" borderId="2" xfId="3" applyFont="1" applyBorder="1" applyAlignment="1">
      <alignment horizontal="left" vertical="center"/>
    </xf>
    <xf numFmtId="165" fontId="0" fillId="0" borderId="0" xfId="3" applyFont="1" applyAlignment="1">
      <alignment horizontal="right"/>
    </xf>
    <xf numFmtId="167" fontId="5" fillId="0" borderId="0" xfId="1" applyNumberFormat="1" applyFont="1" applyBorder="1" applyAlignment="1">
      <alignment horizontal="center" vertical="center"/>
    </xf>
    <xf numFmtId="2" fontId="5" fillId="0" borderId="0" xfId="0" applyNumberFormat="1" applyFont="1" applyAlignment="1">
      <alignment horizontal="center" vertical="center"/>
    </xf>
    <xf numFmtId="165" fontId="6" fillId="0" borderId="2" xfId="0" applyNumberFormat="1" applyFont="1" applyBorder="1" applyAlignment="1">
      <alignment horizontal="left" vertical="center"/>
    </xf>
    <xf numFmtId="0" fontId="6" fillId="0" borderId="1" xfId="0" applyFont="1" applyBorder="1" applyAlignment="1">
      <alignment horizontal="left" vertical="center"/>
    </xf>
    <xf numFmtId="41" fontId="5" fillId="0" borderId="0" xfId="0" applyNumberFormat="1" applyFont="1" applyAlignment="1">
      <alignment horizontal="center" vertical="center"/>
    </xf>
    <xf numFmtId="165" fontId="39" fillId="0" borderId="2" xfId="3" applyFont="1" applyFill="1" applyBorder="1" applyAlignment="1">
      <alignment horizontal="center" vertical="center"/>
    </xf>
    <xf numFmtId="165" fontId="40" fillId="0" borderId="2" xfId="3" applyFont="1" applyBorder="1" applyAlignment="1">
      <alignment vertical="center"/>
    </xf>
    <xf numFmtId="165" fontId="39" fillId="4" borderId="2" xfId="3" applyFont="1" applyFill="1" applyBorder="1" applyAlignment="1">
      <alignment vertical="center"/>
    </xf>
    <xf numFmtId="165" fontId="5" fillId="0" borderId="0" xfId="0" applyNumberFormat="1" applyFont="1" applyAlignment="1">
      <alignment horizontal="left" vertical="center"/>
    </xf>
    <xf numFmtId="165" fontId="39" fillId="0" borderId="2" xfId="3" applyFont="1" applyFill="1" applyBorder="1" applyAlignment="1">
      <alignment vertical="center"/>
    </xf>
    <xf numFmtId="0" fontId="39" fillId="0" borderId="2" xfId="0" applyFont="1" applyBorder="1" applyAlignment="1">
      <alignment horizontal="center" vertical="center" wrapText="1"/>
    </xf>
    <xf numFmtId="0" fontId="42" fillId="0" borderId="2" xfId="0" applyFont="1" applyBorder="1" applyAlignment="1">
      <alignment horizontal="center" vertical="center" wrapText="1"/>
    </xf>
    <xf numFmtId="165" fontId="40" fillId="0" borderId="0" xfId="0" applyNumberFormat="1" applyFont="1" applyAlignment="1">
      <alignment vertical="center"/>
    </xf>
    <xf numFmtId="165" fontId="43" fillId="0" borderId="0" xfId="0" applyNumberFormat="1" applyFont="1" applyAlignment="1">
      <alignment vertical="center"/>
    </xf>
    <xf numFmtId="165" fontId="40" fillId="9" borderId="0" xfId="3" applyFont="1" applyFill="1" applyAlignment="1">
      <alignment vertical="center"/>
    </xf>
    <xf numFmtId="165" fontId="5" fillId="0" borderId="12" xfId="0" applyNumberFormat="1" applyFont="1" applyBorder="1" applyAlignment="1">
      <alignment vertical="center"/>
    </xf>
    <xf numFmtId="0" fontId="5" fillId="0" borderId="12" xfId="0" applyFont="1" applyBorder="1" applyAlignment="1">
      <alignment vertical="center"/>
    </xf>
    <xf numFmtId="167" fontId="5" fillId="0" borderId="12" xfId="0" applyNumberFormat="1" applyFont="1" applyBorder="1" applyAlignment="1">
      <alignment vertical="center"/>
    </xf>
    <xf numFmtId="0" fontId="41" fillId="9" borderId="2" xfId="0" applyFont="1" applyFill="1" applyBorder="1" applyAlignment="1">
      <alignment horizontal="center" vertical="center" wrapText="1"/>
    </xf>
    <xf numFmtId="165" fontId="41" fillId="9" borderId="2" xfId="3" applyFont="1" applyFill="1" applyBorder="1" applyAlignment="1">
      <alignment vertical="center"/>
    </xf>
    <xf numFmtId="0" fontId="41" fillId="9" borderId="2" xfId="0" applyFont="1" applyFill="1" applyBorder="1" applyAlignment="1">
      <alignment horizontal="left" vertical="center" wrapText="1"/>
    </xf>
    <xf numFmtId="167" fontId="7" fillId="0" borderId="2" xfId="1" applyNumberFormat="1" applyFont="1" applyFill="1" applyBorder="1" applyAlignment="1">
      <alignment horizontal="left" vertical="center"/>
    </xf>
    <xf numFmtId="167" fontId="40" fillId="0" borderId="2" xfId="1" applyNumberFormat="1" applyFont="1" applyBorder="1" applyAlignment="1">
      <alignment vertical="center"/>
    </xf>
    <xf numFmtId="167" fontId="43" fillId="0" borderId="2" xfId="0" applyNumberFormat="1" applyFont="1" applyBorder="1" applyAlignment="1">
      <alignment vertical="center"/>
    </xf>
    <xf numFmtId="0" fontId="5" fillId="8" borderId="1" xfId="0" applyFont="1" applyFill="1" applyBorder="1" applyAlignment="1">
      <alignment horizontal="center" vertical="center"/>
    </xf>
    <xf numFmtId="0" fontId="5" fillId="8" borderId="2" xfId="0" applyFont="1" applyFill="1" applyBorder="1" applyAlignment="1">
      <alignment vertical="center"/>
    </xf>
    <xf numFmtId="165" fontId="5" fillId="8" borderId="2" xfId="3" applyFont="1" applyFill="1" applyBorder="1" applyAlignment="1">
      <alignment vertical="center"/>
    </xf>
    <xf numFmtId="3" fontId="5" fillId="8" borderId="2" xfId="0" applyNumberFormat="1" applyFont="1" applyFill="1" applyBorder="1" applyAlignment="1">
      <alignment horizontal="right" vertical="center"/>
    </xf>
    <xf numFmtId="0" fontId="5" fillId="9" borderId="2" xfId="0" applyFont="1" applyFill="1" applyBorder="1" applyAlignment="1">
      <alignment horizontal="center" vertical="center"/>
    </xf>
    <xf numFmtId="167" fontId="43" fillId="0" borderId="2" xfId="0" applyNumberFormat="1" applyFont="1" applyBorder="1" applyAlignment="1">
      <alignment horizontal="center" vertical="center"/>
    </xf>
    <xf numFmtId="15" fontId="40" fillId="0" borderId="2" xfId="0" applyNumberFormat="1" applyFont="1" applyBorder="1" applyAlignment="1">
      <alignment horizontal="center" vertical="center"/>
    </xf>
    <xf numFmtId="0" fontId="40" fillId="0" borderId="2" xfId="0" applyFont="1" applyBorder="1" applyAlignment="1">
      <alignment horizontal="center" vertical="center" wrapText="1"/>
    </xf>
    <xf numFmtId="0" fontId="42" fillId="0" borderId="2" xfId="0" applyFont="1" applyBorder="1" applyAlignment="1">
      <alignment horizontal="left" vertical="center" wrapText="1"/>
    </xf>
    <xf numFmtId="165" fontId="42" fillId="0" borderId="2" xfId="3" applyFont="1" applyFill="1" applyBorder="1" applyAlignment="1">
      <alignment horizontal="center" vertical="center"/>
    </xf>
    <xf numFmtId="0" fontId="41" fillId="0" borderId="2" xfId="0" applyFont="1" applyBorder="1" applyAlignment="1">
      <alignment horizontal="left" vertical="center" wrapText="1"/>
    </xf>
    <xf numFmtId="165" fontId="41" fillId="0" borderId="2" xfId="3" applyFont="1" applyFill="1" applyBorder="1" applyAlignment="1">
      <alignment horizontal="center" vertical="center"/>
    </xf>
    <xf numFmtId="0" fontId="41" fillId="4" borderId="2" xfId="0" applyFont="1" applyFill="1" applyBorder="1" applyAlignment="1">
      <alignment horizontal="left" vertical="center" wrapText="1"/>
    </xf>
    <xf numFmtId="165" fontId="41" fillId="4" borderId="2" xfId="3" applyFont="1" applyFill="1" applyBorder="1" applyAlignment="1">
      <alignment vertical="center"/>
    </xf>
    <xf numFmtId="0" fontId="41" fillId="0" borderId="2" xfId="0" applyFont="1" applyBorder="1" applyAlignment="1">
      <alignment horizontal="center" vertical="center" wrapText="1"/>
    </xf>
    <xf numFmtId="0" fontId="41" fillId="0" borderId="0" xfId="0" applyFont="1" applyAlignment="1">
      <alignment horizontal="center" vertical="center"/>
    </xf>
    <xf numFmtId="15" fontId="41" fillId="0" borderId="0" xfId="0" applyNumberFormat="1" applyFont="1" applyAlignment="1">
      <alignment horizontal="center" vertical="center"/>
    </xf>
    <xf numFmtId="0" fontId="41" fillId="0" borderId="0" xfId="0" applyFont="1" applyAlignment="1">
      <alignment horizontal="center" vertical="center" wrapText="1"/>
    </xf>
    <xf numFmtId="0" fontId="41" fillId="0" borderId="0" xfId="0" applyFont="1" applyAlignment="1">
      <alignment horizontal="left" vertical="center" wrapText="1"/>
    </xf>
    <xf numFmtId="165" fontId="39" fillId="0" borderId="0" xfId="3" applyFont="1" applyFill="1" applyBorder="1" applyAlignment="1">
      <alignment vertical="center"/>
    </xf>
    <xf numFmtId="0" fontId="40" fillId="0" borderId="0" xfId="0" applyFont="1" applyAlignment="1">
      <alignment horizontal="left" vertical="center"/>
    </xf>
    <xf numFmtId="0" fontId="40" fillId="0" borderId="2" xfId="0" applyFont="1" applyBorder="1" applyAlignment="1">
      <alignment vertical="center" wrapText="1"/>
    </xf>
    <xf numFmtId="165" fontId="40" fillId="0" borderId="0" xfId="0" applyNumberFormat="1" applyFont="1" applyAlignment="1">
      <alignment horizontal="left" vertical="center"/>
    </xf>
    <xf numFmtId="165" fontId="40" fillId="0" borderId="0" xfId="3" applyFont="1" applyFill="1" applyAlignment="1">
      <alignment vertical="center"/>
    </xf>
    <xf numFmtId="0" fontId="41" fillId="10" borderId="2" xfId="0" applyFont="1" applyFill="1" applyBorder="1" applyAlignment="1">
      <alignment horizontal="center" vertical="center"/>
    </xf>
    <xf numFmtId="15" fontId="41" fillId="10" borderId="2" xfId="0" applyNumberFormat="1" applyFont="1" applyFill="1" applyBorder="1" applyAlignment="1">
      <alignment horizontal="center" vertical="center"/>
    </xf>
    <xf numFmtId="0" fontId="41" fillId="10" borderId="2" xfId="0" applyFont="1" applyFill="1" applyBorder="1" applyAlignment="1">
      <alignment horizontal="center" vertical="center" wrapText="1"/>
    </xf>
    <xf numFmtId="0" fontId="41" fillId="10" borderId="2" xfId="0" applyFont="1" applyFill="1" applyBorder="1" applyAlignment="1">
      <alignment horizontal="left" vertical="center" wrapText="1"/>
    </xf>
    <xf numFmtId="165" fontId="39" fillId="10" borderId="2" xfId="3" applyFont="1" applyFill="1" applyBorder="1" applyAlignment="1">
      <alignment vertical="center"/>
    </xf>
    <xf numFmtId="165" fontId="41" fillId="10" borderId="2" xfId="3" applyFont="1" applyFill="1" applyBorder="1" applyAlignment="1">
      <alignment vertical="center"/>
    </xf>
    <xf numFmtId="167" fontId="7" fillId="10" borderId="0" xfId="1" applyNumberFormat="1" applyFont="1" applyFill="1" applyBorder="1" applyAlignment="1">
      <alignment horizontal="center" vertical="center"/>
    </xf>
    <xf numFmtId="165" fontId="5" fillId="10" borderId="0" xfId="3" applyFont="1" applyFill="1" applyBorder="1" applyAlignment="1">
      <alignment vertical="center"/>
    </xf>
    <xf numFmtId="165" fontId="5" fillId="10" borderId="2" xfId="3" applyFont="1" applyFill="1" applyBorder="1" applyAlignment="1">
      <alignment vertical="center"/>
    </xf>
    <xf numFmtId="165" fontId="40" fillId="0" borderId="2" xfId="3" applyFont="1" applyBorder="1" applyAlignment="1">
      <alignment horizontal="center" vertical="center"/>
    </xf>
    <xf numFmtId="168" fontId="43" fillId="0" borderId="2" xfId="0" applyNumberFormat="1" applyFont="1" applyBorder="1" applyAlignment="1">
      <alignment horizontal="center" vertical="center"/>
    </xf>
    <xf numFmtId="8" fontId="42" fillId="0" borderId="2" xfId="0" applyNumberFormat="1" applyFont="1" applyBorder="1" applyAlignment="1">
      <alignment horizontal="left" vertical="center" wrapText="1"/>
    </xf>
    <xf numFmtId="171" fontId="40" fillId="0" borderId="2" xfId="0" applyNumberFormat="1" applyFont="1" applyBorder="1" applyAlignment="1">
      <alignment horizontal="center" vertical="center"/>
    </xf>
    <xf numFmtId="165" fontId="8" fillId="3" borderId="2" xfId="3" applyFont="1" applyFill="1" applyBorder="1" applyAlignment="1">
      <alignment horizontal="center" vertical="center"/>
    </xf>
    <xf numFmtId="1" fontId="43" fillId="3" borderId="2" xfId="3" applyNumberFormat="1" applyFont="1" applyFill="1" applyBorder="1" applyAlignment="1">
      <alignment vertical="center"/>
    </xf>
    <xf numFmtId="165" fontId="8" fillId="2" borderId="2" xfId="3" applyFont="1" applyFill="1" applyBorder="1" applyAlignment="1">
      <alignment horizontal="center" vertical="center"/>
    </xf>
    <xf numFmtId="165" fontId="8" fillId="2" borderId="2" xfId="3" applyFont="1" applyFill="1" applyBorder="1" applyAlignment="1">
      <alignment horizontal="right" vertical="center"/>
    </xf>
    <xf numFmtId="165" fontId="43" fillId="3" borderId="2" xfId="3" applyFont="1" applyFill="1" applyBorder="1" applyAlignment="1">
      <alignment horizontal="center" vertical="center"/>
    </xf>
    <xf numFmtId="0" fontId="8" fillId="11" borderId="2" xfId="0" applyFont="1" applyFill="1" applyBorder="1" applyAlignment="1">
      <alignment horizontal="center" vertical="center"/>
    </xf>
    <xf numFmtId="166" fontId="8" fillId="11" borderId="2" xfId="0" applyNumberFormat="1" applyFont="1" applyFill="1" applyBorder="1" applyAlignment="1">
      <alignment horizontal="center" vertical="center"/>
    </xf>
    <xf numFmtId="165" fontId="8" fillId="11" borderId="2" xfId="3" applyFont="1" applyFill="1" applyBorder="1" applyAlignment="1">
      <alignment horizontal="center" vertical="center" wrapText="1"/>
    </xf>
    <xf numFmtId="166" fontId="8" fillId="11" borderId="2" xfId="3" applyNumberFormat="1" applyFont="1" applyFill="1" applyBorder="1" applyAlignment="1">
      <alignment horizontal="center" vertical="center"/>
    </xf>
    <xf numFmtId="165" fontId="39" fillId="11" borderId="2" xfId="3" applyFont="1" applyFill="1" applyBorder="1" applyAlignment="1">
      <alignment horizontal="center" vertical="center" wrapText="1"/>
    </xf>
    <xf numFmtId="167" fontId="8" fillId="11" borderId="2" xfId="0" applyNumberFormat="1" applyFont="1" applyFill="1" applyBorder="1" applyAlignment="1">
      <alignment vertical="center"/>
    </xf>
    <xf numFmtId="3" fontId="8" fillId="11" borderId="2" xfId="0" applyNumberFormat="1" applyFont="1" applyFill="1" applyBorder="1" applyAlignment="1">
      <alignment vertical="center"/>
    </xf>
    <xf numFmtId="165" fontId="6" fillId="11" borderId="2" xfId="0" applyNumberFormat="1" applyFont="1" applyFill="1" applyBorder="1" applyAlignment="1">
      <alignment vertical="center"/>
    </xf>
    <xf numFmtId="166" fontId="6" fillId="11" borderId="2" xfId="0" applyNumberFormat="1" applyFont="1" applyFill="1" applyBorder="1" applyAlignment="1">
      <alignment vertical="center"/>
    </xf>
    <xf numFmtId="165" fontId="8" fillId="11" borderId="2" xfId="3" applyFont="1" applyFill="1" applyBorder="1" applyAlignment="1">
      <alignment horizontal="center" vertical="center"/>
    </xf>
    <xf numFmtId="165" fontId="8" fillId="11" borderId="2" xfId="3" applyFont="1" applyFill="1" applyBorder="1" applyAlignment="1">
      <alignment vertical="center"/>
    </xf>
    <xf numFmtId="170" fontId="8" fillId="11" borderId="2" xfId="0" applyNumberFormat="1" applyFont="1" applyFill="1" applyBorder="1" applyAlignment="1">
      <alignment horizontal="center" vertical="center"/>
    </xf>
    <xf numFmtId="1" fontId="7" fillId="0" borderId="2" xfId="0" applyNumberFormat="1" applyFont="1" applyBorder="1" applyAlignment="1">
      <alignment horizontal="center" vertical="center"/>
    </xf>
    <xf numFmtId="165" fontId="8" fillId="11" borderId="2" xfId="0" applyNumberFormat="1" applyFont="1" applyFill="1" applyBorder="1" applyAlignment="1">
      <alignment horizontal="center" vertical="center"/>
    </xf>
    <xf numFmtId="2" fontId="7" fillId="0" borderId="6" xfId="0" applyNumberFormat="1" applyFont="1" applyBorder="1" applyAlignment="1">
      <alignment horizontal="center" vertical="center"/>
    </xf>
    <xf numFmtId="169" fontId="7" fillId="0" borderId="0" xfId="0" applyNumberFormat="1" applyFont="1" applyAlignment="1">
      <alignment horizontal="center" vertical="center"/>
    </xf>
    <xf numFmtId="165" fontId="7" fillId="0" borderId="0" xfId="3" applyFont="1" applyBorder="1" applyAlignment="1">
      <alignment horizontal="center" vertical="center"/>
    </xf>
    <xf numFmtId="2" fontId="7" fillId="0" borderId="0" xfId="0" applyNumberFormat="1" applyFont="1" applyAlignment="1">
      <alignment horizontal="center" vertical="center"/>
    </xf>
    <xf numFmtId="165" fontId="44" fillId="0" borderId="0" xfId="3" applyFont="1"/>
    <xf numFmtId="0" fontId="45" fillId="0" borderId="2" xfId="0" applyFont="1" applyBorder="1" applyAlignment="1">
      <alignment horizontal="center" vertical="center" wrapText="1"/>
    </xf>
    <xf numFmtId="0" fontId="40" fillId="0" borderId="2" xfId="0" applyFont="1" applyBorder="1" applyAlignment="1">
      <alignment vertical="center"/>
    </xf>
    <xf numFmtId="0" fontId="43" fillId="0" borderId="2" xfId="0" applyFont="1" applyBorder="1" applyAlignment="1">
      <alignment horizontal="center" vertical="center" wrapText="1"/>
    </xf>
    <xf numFmtId="167" fontId="41" fillId="7" borderId="2" xfId="1" applyNumberFormat="1" applyFont="1" applyFill="1" applyBorder="1" applyAlignment="1">
      <alignment horizontal="center" vertical="center"/>
    </xf>
    <xf numFmtId="167" fontId="40" fillId="7" borderId="2" xfId="1" applyNumberFormat="1" applyFont="1" applyFill="1" applyBorder="1" applyAlignment="1">
      <alignment horizontal="center" vertical="center"/>
    </xf>
    <xf numFmtId="167" fontId="43" fillId="7" borderId="2" xfId="1" applyNumberFormat="1" applyFont="1" applyFill="1" applyBorder="1" applyAlignment="1">
      <alignment horizontal="center" vertical="center"/>
    </xf>
    <xf numFmtId="167" fontId="39" fillId="7" borderId="2" xfId="1" applyNumberFormat="1" applyFont="1" applyFill="1" applyBorder="1" applyAlignment="1">
      <alignment horizontal="center" vertical="center"/>
    </xf>
    <xf numFmtId="167" fontId="40" fillId="7" borderId="2" xfId="0" applyNumberFormat="1" applyFont="1" applyFill="1" applyBorder="1" applyAlignment="1">
      <alignment horizontal="center" vertical="center"/>
    </xf>
    <xf numFmtId="167" fontId="43" fillId="7" borderId="2" xfId="0" applyNumberFormat="1" applyFont="1" applyFill="1" applyBorder="1" applyAlignment="1">
      <alignment horizontal="center" vertical="center"/>
    </xf>
    <xf numFmtId="167" fontId="5" fillId="8" borderId="2" xfId="1" applyNumberFormat="1" applyFont="1" applyFill="1" applyBorder="1" applyAlignment="1">
      <alignment horizontal="center" vertical="center"/>
    </xf>
    <xf numFmtId="167" fontId="43" fillId="0" borderId="2" xfId="0" applyNumberFormat="1" applyFont="1" applyBorder="1" applyAlignment="1">
      <alignment horizontal="left" vertical="center"/>
    </xf>
    <xf numFmtId="165" fontId="43" fillId="8" borderId="2" xfId="0" applyNumberFormat="1" applyFont="1" applyFill="1" applyBorder="1" applyAlignment="1">
      <alignment horizontal="left" vertical="center"/>
    </xf>
    <xf numFmtId="15" fontId="40" fillId="9" borderId="2" xfId="0" applyNumberFormat="1" applyFont="1" applyFill="1" applyBorder="1" applyAlignment="1">
      <alignment horizontal="center" vertical="center"/>
    </xf>
    <xf numFmtId="0" fontId="40" fillId="9" borderId="2" xfId="0" applyFont="1" applyFill="1" applyBorder="1" applyAlignment="1">
      <alignment horizontal="center" vertical="center" wrapText="1"/>
    </xf>
    <xf numFmtId="0" fontId="42" fillId="9" borderId="2" xfId="0" applyFont="1" applyFill="1" applyBorder="1" applyAlignment="1">
      <alignment horizontal="center" vertical="center" wrapText="1"/>
    </xf>
    <xf numFmtId="165" fontId="39" fillId="9" borderId="2" xfId="3" applyFont="1" applyFill="1" applyBorder="1" applyAlignment="1">
      <alignment horizontal="center" vertical="center"/>
    </xf>
    <xf numFmtId="8" fontId="41" fillId="0" borderId="2" xfId="0" applyNumberFormat="1" applyFont="1" applyBorder="1" applyAlignment="1">
      <alignment horizontal="left" vertical="center" wrapText="1"/>
    </xf>
    <xf numFmtId="165" fontId="40" fillId="6" borderId="2" xfId="3" applyFont="1" applyFill="1" applyBorder="1" applyAlignment="1">
      <alignment vertical="center"/>
    </xf>
    <xf numFmtId="0" fontId="40" fillId="6" borderId="2" xfId="0" applyFont="1" applyFill="1" applyBorder="1" applyAlignment="1">
      <alignment horizontal="center" vertical="center" wrapText="1"/>
    </xf>
    <xf numFmtId="0" fontId="2" fillId="0" borderId="0" xfId="0" applyFont="1"/>
    <xf numFmtId="0" fontId="40" fillId="0" borderId="2" xfId="0" applyFont="1" applyBorder="1" applyAlignment="1">
      <alignment horizontal="left" vertical="center" wrapText="1"/>
    </xf>
    <xf numFmtId="165" fontId="5" fillId="0" borderId="0" xfId="3" applyFont="1" applyFill="1" applyBorder="1" applyAlignment="1">
      <alignment horizontal="left" vertical="center"/>
    </xf>
    <xf numFmtId="165" fontId="5" fillId="6" borderId="2" xfId="3" applyFont="1" applyFill="1" applyBorder="1" applyAlignment="1">
      <alignment horizontal="left" vertical="center"/>
    </xf>
    <xf numFmtId="165" fontId="5" fillId="6" borderId="0" xfId="3" applyFont="1" applyFill="1" applyBorder="1" applyAlignment="1">
      <alignment horizontal="left" vertical="center"/>
    </xf>
    <xf numFmtId="167" fontId="7" fillId="9" borderId="0" xfId="1" applyNumberFormat="1" applyFont="1" applyFill="1" applyBorder="1" applyAlignment="1">
      <alignment horizontal="left" vertical="center"/>
    </xf>
    <xf numFmtId="167" fontId="7" fillId="9" borderId="2" xfId="1" applyNumberFormat="1" applyFont="1" applyFill="1" applyBorder="1" applyAlignment="1">
      <alignment horizontal="left" vertical="center"/>
    </xf>
    <xf numFmtId="165" fontId="40" fillId="6" borderId="2" xfId="3" applyFont="1" applyFill="1" applyBorder="1" applyAlignment="1">
      <alignment horizontal="left" vertical="center"/>
    </xf>
    <xf numFmtId="167" fontId="5" fillId="0" borderId="0" xfId="1" applyNumberFormat="1" applyFont="1" applyFill="1" applyAlignment="1">
      <alignment horizontal="left" vertical="center"/>
    </xf>
    <xf numFmtId="167" fontId="5" fillId="0" borderId="0" xfId="1" applyNumberFormat="1" applyFont="1" applyAlignment="1">
      <alignment horizontal="left" vertical="center"/>
    </xf>
    <xf numFmtId="0" fontId="4" fillId="0" borderId="0" xfId="0" applyFont="1" applyAlignment="1">
      <alignment horizontal="left" vertical="center"/>
    </xf>
    <xf numFmtId="165" fontId="5" fillId="6" borderId="0" xfId="0" applyNumberFormat="1" applyFont="1" applyFill="1" applyAlignment="1">
      <alignment horizontal="left" vertical="center"/>
    </xf>
    <xf numFmtId="167" fontId="40" fillId="0" borderId="2" xfId="1" applyNumberFormat="1" applyFont="1" applyBorder="1" applyAlignment="1">
      <alignment horizontal="center" vertical="center"/>
    </xf>
    <xf numFmtId="167" fontId="5" fillId="9" borderId="2" xfId="1" applyNumberFormat="1" applyFont="1" applyFill="1" applyBorder="1" applyAlignment="1">
      <alignment horizontal="left" vertical="center"/>
    </xf>
    <xf numFmtId="165" fontId="39" fillId="0" borderId="2" xfId="3" applyFont="1" applyFill="1" applyBorder="1" applyAlignment="1">
      <alignment horizontal="center" vertical="center" wrapText="1"/>
    </xf>
    <xf numFmtId="165" fontId="42" fillId="0" borderId="2" xfId="3" applyFont="1" applyFill="1" applyBorder="1" applyAlignment="1">
      <alignment horizontal="center" vertical="center" wrapText="1"/>
    </xf>
    <xf numFmtId="165" fontId="6" fillId="0" borderId="2" xfId="3" applyFont="1" applyFill="1" applyBorder="1" applyAlignment="1">
      <alignment vertical="center"/>
    </xf>
    <xf numFmtId="0" fontId="7" fillId="12" borderId="2" xfId="0" applyFont="1" applyFill="1" applyBorder="1" applyAlignment="1">
      <alignment horizontal="left" vertical="center" wrapText="1"/>
    </xf>
    <xf numFmtId="165" fontId="7" fillId="12" borderId="2" xfId="3" applyFont="1" applyFill="1" applyBorder="1" applyAlignment="1">
      <alignment horizontal="center" vertical="center"/>
    </xf>
    <xf numFmtId="0" fontId="7" fillId="12" borderId="2" xfId="0" applyFont="1" applyFill="1" applyBorder="1" applyAlignment="1">
      <alignment horizontal="center" vertical="center" wrapText="1"/>
    </xf>
    <xf numFmtId="167" fontId="6" fillId="0" borderId="0" xfId="0" applyNumberFormat="1" applyFont="1" applyAlignment="1">
      <alignment horizontal="left" vertical="center"/>
    </xf>
    <xf numFmtId="8" fontId="7" fillId="0" borderId="0" xfId="0" applyNumberFormat="1" applyFont="1" applyAlignment="1">
      <alignment wrapText="1"/>
    </xf>
    <xf numFmtId="164" fontId="43" fillId="0" borderId="2" xfId="0" applyNumberFormat="1" applyFont="1" applyBorder="1" applyAlignment="1">
      <alignment horizontal="center" vertical="center"/>
    </xf>
    <xf numFmtId="0" fontId="5" fillId="9" borderId="2"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7" fillId="9" borderId="2" xfId="0" applyFont="1" applyFill="1" applyBorder="1" applyAlignment="1">
      <alignment horizontal="left" vertical="center" wrapText="1"/>
    </xf>
    <xf numFmtId="0" fontId="7" fillId="10" borderId="2" xfId="0" applyFont="1" applyFill="1" applyBorder="1" applyAlignment="1">
      <alignment horizontal="center" vertical="center"/>
    </xf>
    <xf numFmtId="167" fontId="8" fillId="9" borderId="2" xfId="1" applyNumberFormat="1" applyFont="1" applyFill="1" applyBorder="1" applyAlignment="1">
      <alignment horizontal="center" vertical="center"/>
    </xf>
    <xf numFmtId="0" fontId="5" fillId="13" borderId="2" xfId="0" applyFont="1" applyFill="1" applyBorder="1" applyAlignment="1">
      <alignment horizontal="center" vertical="center"/>
    </xf>
    <xf numFmtId="171" fontId="5" fillId="13" borderId="2" xfId="0" applyNumberFormat="1" applyFont="1" applyFill="1" applyBorder="1" applyAlignment="1">
      <alignment horizontal="center" vertical="center"/>
    </xf>
    <xf numFmtId="0" fontId="5" fillId="13" borderId="2" xfId="0" applyFont="1" applyFill="1" applyBorder="1" applyAlignment="1">
      <alignment horizontal="center" vertical="center" wrapText="1"/>
    </xf>
    <xf numFmtId="0" fontId="5" fillId="13" borderId="2" xfId="0" applyFont="1" applyFill="1" applyBorder="1" applyAlignment="1">
      <alignment horizontal="left" vertical="center" wrapText="1"/>
    </xf>
    <xf numFmtId="167" fontId="5" fillId="13" borderId="2" xfId="1" applyNumberFormat="1" applyFont="1" applyFill="1" applyBorder="1" applyAlignment="1">
      <alignment horizontal="left" vertical="center"/>
    </xf>
    <xf numFmtId="0" fontId="46" fillId="0" borderId="0" xfId="0" applyFont="1" applyAlignment="1">
      <alignment horizontal="center" wrapText="1"/>
    </xf>
    <xf numFmtId="167" fontId="6" fillId="0" borderId="2" xfId="1" applyNumberFormat="1" applyFont="1" applyFill="1" applyBorder="1" applyAlignment="1">
      <alignment horizontal="left" vertical="center"/>
    </xf>
    <xf numFmtId="167" fontId="5" fillId="14" borderId="0" xfId="1" applyNumberFormat="1" applyFont="1" applyFill="1" applyBorder="1" applyAlignment="1">
      <alignment horizontal="left" vertical="center"/>
    </xf>
    <xf numFmtId="166" fontId="6" fillId="0" borderId="2" xfId="0" applyNumberFormat="1" applyFont="1" applyBorder="1" applyAlignment="1">
      <alignment vertical="center"/>
    </xf>
    <xf numFmtId="0" fontId="7" fillId="9" borderId="2" xfId="0" applyFont="1" applyFill="1" applyBorder="1" applyAlignment="1">
      <alignment horizontal="center" vertical="center" wrapText="1"/>
    </xf>
    <xf numFmtId="165" fontId="6" fillId="0" borderId="0" xfId="3" applyFont="1" applyBorder="1" applyAlignment="1">
      <alignment horizontal="center" vertical="center"/>
    </xf>
    <xf numFmtId="165" fontId="7" fillId="0" borderId="2" xfId="3" applyFont="1" applyFill="1" applyBorder="1" applyAlignment="1">
      <alignment horizontal="center" vertical="center" wrapText="1"/>
    </xf>
    <xf numFmtId="0" fontId="14" fillId="0" borderId="2" xfId="0" applyFont="1" applyBorder="1" applyAlignment="1">
      <alignment horizontal="center" vertical="center"/>
    </xf>
    <xf numFmtId="15" fontId="14" fillId="0" borderId="2" xfId="0" applyNumberFormat="1" applyFont="1" applyBorder="1" applyAlignment="1">
      <alignment horizontal="center" vertical="center"/>
    </xf>
    <xf numFmtId="0" fontId="5" fillId="10" borderId="2" xfId="0" applyFont="1" applyFill="1" applyBorder="1" applyAlignment="1">
      <alignment horizontal="left" vertical="center" wrapText="1"/>
    </xf>
    <xf numFmtId="0" fontId="5" fillId="10" borderId="2" xfId="0" applyFont="1" applyFill="1" applyBorder="1" applyAlignment="1">
      <alignment horizontal="center" vertical="center"/>
    </xf>
    <xf numFmtId="15" fontId="40" fillId="10" borderId="2" xfId="0" applyNumberFormat="1" applyFont="1" applyFill="1" applyBorder="1" applyAlignment="1">
      <alignment horizontal="center" vertical="center"/>
    </xf>
    <xf numFmtId="0" fontId="5" fillId="10" borderId="2" xfId="0" applyFont="1" applyFill="1" applyBorder="1" applyAlignment="1">
      <alignment horizontal="center" vertical="center" wrapText="1"/>
    </xf>
    <xf numFmtId="0" fontId="7" fillId="10" borderId="2" xfId="0" applyFont="1" applyFill="1" applyBorder="1" applyAlignment="1">
      <alignment horizontal="left" vertical="center" wrapText="1"/>
    </xf>
    <xf numFmtId="167" fontId="8" fillId="10" borderId="2" xfId="1" applyNumberFormat="1" applyFont="1" applyFill="1" applyBorder="1" applyAlignment="1">
      <alignment horizontal="center" vertical="center"/>
    </xf>
    <xf numFmtId="0" fontId="14" fillId="10" borderId="2" xfId="0" applyFont="1" applyFill="1" applyBorder="1" applyAlignment="1">
      <alignment horizontal="center" vertical="center" wrapText="1"/>
    </xf>
    <xf numFmtId="15" fontId="5" fillId="10" borderId="2" xfId="0" applyNumberFormat="1" applyFont="1" applyFill="1" applyBorder="1" applyAlignment="1">
      <alignment horizontal="center" vertical="center"/>
    </xf>
    <xf numFmtId="165" fontId="5" fillId="10" borderId="2" xfId="3" applyFont="1" applyFill="1" applyBorder="1" applyAlignment="1">
      <alignment horizontal="center" vertical="center"/>
    </xf>
    <xf numFmtId="0" fontId="5" fillId="10" borderId="2" xfId="0" applyFont="1" applyFill="1" applyBorder="1" applyAlignment="1">
      <alignment vertical="center" wrapText="1"/>
    </xf>
    <xf numFmtId="0" fontId="0" fillId="10" borderId="2" xfId="0" applyFill="1" applyBorder="1"/>
    <xf numFmtId="0" fontId="5" fillId="10" borderId="2" xfId="0" applyFont="1" applyFill="1" applyBorder="1" applyAlignment="1">
      <alignment vertical="center"/>
    </xf>
    <xf numFmtId="165" fontId="5" fillId="10" borderId="0" xfId="3" applyFont="1" applyFill="1" applyAlignment="1">
      <alignment vertical="center"/>
    </xf>
    <xf numFmtId="0" fontId="47" fillId="0" borderId="0" xfId="0" applyFont="1" applyAlignment="1">
      <alignment horizontal="center" vertical="center"/>
    </xf>
    <xf numFmtId="165" fontId="7" fillId="10" borderId="2" xfId="3" applyFont="1" applyFill="1" applyBorder="1" applyAlignment="1">
      <alignment horizontal="center" vertical="center"/>
    </xf>
    <xf numFmtId="165" fontId="7" fillId="9" borderId="2" xfId="3" applyFont="1" applyFill="1" applyBorder="1" applyAlignment="1">
      <alignment horizontal="center" vertical="center"/>
    </xf>
    <xf numFmtId="165" fontId="7" fillId="10" borderId="0" xfId="3" applyFont="1" applyFill="1" applyBorder="1" applyAlignment="1">
      <alignment horizontal="center" vertical="center"/>
    </xf>
    <xf numFmtId="165" fontId="7" fillId="9" borderId="0" xfId="3" applyFont="1" applyFill="1" applyBorder="1" applyAlignment="1">
      <alignment horizontal="left" vertical="center"/>
    </xf>
    <xf numFmtId="165" fontId="5" fillId="10" borderId="0" xfId="3" applyFont="1" applyFill="1" applyBorder="1" applyAlignment="1">
      <alignment horizontal="center" vertical="center"/>
    </xf>
    <xf numFmtId="165" fontId="7" fillId="10" borderId="0" xfId="3" applyFont="1" applyFill="1" applyBorder="1" applyAlignment="1">
      <alignment horizontal="left" vertical="center"/>
    </xf>
    <xf numFmtId="165" fontId="7" fillId="9" borderId="2" xfId="3" applyFont="1" applyFill="1" applyBorder="1" applyAlignment="1">
      <alignment horizontal="left" vertical="center"/>
    </xf>
    <xf numFmtId="165" fontId="7" fillId="10" borderId="2" xfId="3" applyFont="1" applyFill="1" applyBorder="1" applyAlignment="1">
      <alignment horizontal="left" vertical="center"/>
    </xf>
    <xf numFmtId="165" fontId="5" fillId="9" borderId="2" xfId="3" applyFont="1" applyFill="1" applyBorder="1" applyAlignment="1">
      <alignment vertical="center"/>
    </xf>
    <xf numFmtId="0" fontId="5" fillId="9" borderId="2" xfId="0" applyFont="1" applyFill="1" applyBorder="1" applyAlignment="1">
      <alignment vertical="center" wrapText="1"/>
    </xf>
    <xf numFmtId="165" fontId="14" fillId="0" borderId="2" xfId="3" applyFont="1" applyFill="1" applyBorder="1" applyAlignment="1">
      <alignment vertical="center"/>
    </xf>
    <xf numFmtId="3" fontId="5" fillId="15" borderId="2" xfId="0" applyNumberFormat="1" applyFont="1" applyFill="1" applyBorder="1" applyAlignment="1">
      <alignment vertical="center"/>
    </xf>
    <xf numFmtId="0" fontId="1" fillId="0" borderId="0" xfId="0" applyFont="1"/>
    <xf numFmtId="165" fontId="7" fillId="16" borderId="0" xfId="3" applyFont="1" applyFill="1" applyBorder="1" applyAlignment="1">
      <alignment horizontal="center" vertical="center"/>
    </xf>
    <xf numFmtId="0" fontId="49" fillId="0" borderId="0" xfId="0" applyFont="1" applyAlignment="1">
      <alignment horizontal="center" vertical="center"/>
    </xf>
    <xf numFmtId="165" fontId="5" fillId="8" borderId="2" xfId="3" applyFont="1" applyFill="1" applyBorder="1" applyAlignment="1">
      <alignment horizontal="center" vertical="center"/>
    </xf>
    <xf numFmtId="169" fontId="5" fillId="8" borderId="2" xfId="0" applyNumberFormat="1" applyFont="1" applyFill="1" applyBorder="1" applyAlignment="1">
      <alignment horizontal="center" vertical="center"/>
    </xf>
    <xf numFmtId="167" fontId="33" fillId="8" borderId="2" xfId="0" applyNumberFormat="1" applyFont="1" applyFill="1" applyBorder="1" applyAlignment="1">
      <alignment vertical="center"/>
    </xf>
    <xf numFmtId="168" fontId="33" fillId="8" borderId="2" xfId="0" applyNumberFormat="1" applyFont="1" applyFill="1" applyBorder="1" applyAlignment="1">
      <alignment horizontal="center" vertical="center"/>
    </xf>
    <xf numFmtId="171" fontId="8" fillId="2" borderId="2" xfId="3" applyNumberFormat="1" applyFont="1" applyFill="1" applyBorder="1" applyAlignment="1">
      <alignment horizontal="center" vertical="center" wrapText="1"/>
    </xf>
    <xf numFmtId="171" fontId="39" fillId="11" borderId="2" xfId="3" applyNumberFormat="1" applyFont="1" applyFill="1" applyBorder="1" applyAlignment="1">
      <alignment horizontal="center" vertical="center" wrapText="1"/>
    </xf>
    <xf numFmtId="3" fontId="5" fillId="0" borderId="2" xfId="0" applyNumberFormat="1" applyFont="1" applyBorder="1" applyAlignment="1">
      <alignment horizontal="center" vertical="center"/>
    </xf>
    <xf numFmtId="1" fontId="7" fillId="0" borderId="4" xfId="0" applyNumberFormat="1" applyFont="1" applyBorder="1" applyAlignment="1">
      <alignment horizontal="center" vertical="center"/>
    </xf>
    <xf numFmtId="0" fontId="0" fillId="0" borderId="14" xfId="0" applyBorder="1"/>
    <xf numFmtId="171" fontId="8" fillId="11" borderId="2" xfId="3" applyNumberFormat="1" applyFont="1" applyFill="1" applyBorder="1" applyAlignment="1">
      <alignment horizontal="center" vertical="center" wrapText="1"/>
    </xf>
    <xf numFmtId="165" fontId="43" fillId="3" borderId="2" xfId="3" applyFont="1" applyFill="1" applyBorder="1" applyAlignment="1">
      <alignment vertical="center"/>
    </xf>
    <xf numFmtId="167" fontId="33" fillId="0" borderId="2" xfId="0" applyNumberFormat="1" applyFont="1" applyBorder="1" applyAlignment="1">
      <alignment horizontal="center" vertical="center"/>
    </xf>
    <xf numFmtId="165" fontId="7" fillId="9" borderId="0" xfId="3" applyFont="1" applyFill="1" applyBorder="1" applyAlignment="1">
      <alignment horizontal="center" vertical="center"/>
    </xf>
    <xf numFmtId="167" fontId="7" fillId="6" borderId="0" xfId="1" applyNumberFormat="1" applyFont="1" applyFill="1" applyBorder="1" applyAlignment="1">
      <alignment horizontal="center" vertical="center"/>
    </xf>
    <xf numFmtId="0" fontId="51" fillId="0" borderId="0" xfId="0" applyFont="1"/>
    <xf numFmtId="0" fontId="51" fillId="0" borderId="0" xfId="0" applyFont="1" applyAlignment="1">
      <alignment horizontal="center"/>
    </xf>
    <xf numFmtId="0" fontId="7" fillId="0" borderId="0" xfId="0" applyFont="1"/>
    <xf numFmtId="167" fontId="7" fillId="0" borderId="0" xfId="1" applyNumberFormat="1" applyFont="1" applyAlignment="1">
      <alignment horizontal="center" vertical="center"/>
    </xf>
    <xf numFmtId="0" fontId="48" fillId="0" borderId="0" xfId="0" applyFont="1"/>
    <xf numFmtId="167" fontId="8" fillId="0" borderId="2" xfId="1" applyNumberFormat="1" applyFont="1" applyBorder="1" applyAlignment="1">
      <alignment horizontal="center" vertical="center"/>
    </xf>
    <xf numFmtId="0" fontId="51" fillId="0" borderId="2" xfId="0" applyFont="1" applyBorder="1"/>
    <xf numFmtId="167" fontId="7" fillId="0" borderId="0" xfId="0" applyNumberFormat="1" applyFont="1" applyAlignment="1">
      <alignment horizontal="center" vertical="center"/>
    </xf>
    <xf numFmtId="0" fontId="52" fillId="0" borderId="0" xfId="0" applyFont="1" applyAlignment="1">
      <alignment horizontal="center" vertical="center"/>
    </xf>
    <xf numFmtId="167" fontId="7" fillId="0" borderId="0" xfId="0" applyNumberFormat="1" applyFont="1" applyAlignment="1">
      <alignment vertical="center"/>
    </xf>
    <xf numFmtId="0" fontId="3" fillId="0" borderId="0" xfId="0" applyFont="1" applyAlignment="1">
      <alignment vertical="top"/>
    </xf>
    <xf numFmtId="0" fontId="7" fillId="0" borderId="2" xfId="0" applyFont="1" applyBorder="1" applyAlignment="1">
      <alignment wrapText="1"/>
    </xf>
    <xf numFmtId="0" fontId="7" fillId="0" borderId="0" xfId="0" applyFont="1" applyAlignment="1">
      <alignment wrapText="1"/>
    </xf>
    <xf numFmtId="0" fontId="3" fillId="0" borderId="0" xfId="0" applyFont="1" applyAlignment="1">
      <alignment horizontal="left" vertical="top"/>
    </xf>
    <xf numFmtId="0" fontId="7" fillId="9" borderId="2" xfId="0" applyFont="1" applyFill="1" applyBorder="1" applyAlignment="1">
      <alignment horizontal="center" vertical="center"/>
    </xf>
    <xf numFmtId="15" fontId="7" fillId="9" borderId="2" xfId="0" applyNumberFormat="1" applyFont="1" applyFill="1" applyBorder="1" applyAlignment="1">
      <alignment horizontal="center" vertical="center"/>
    </xf>
    <xf numFmtId="0" fontId="53" fillId="0" borderId="0" xfId="0" applyFont="1" applyAlignment="1">
      <alignment horizontal="left" vertical="top"/>
    </xf>
    <xf numFmtId="0" fontId="53" fillId="0" borderId="0" xfId="0" applyFont="1" applyAlignment="1">
      <alignment horizontal="center" vertical="center"/>
    </xf>
    <xf numFmtId="0" fontId="54" fillId="0" borderId="0" xfId="0" applyFont="1" applyAlignment="1">
      <alignment horizontal="left" vertical="center"/>
    </xf>
    <xf numFmtId="0" fontId="51" fillId="0" borderId="0" xfId="0" applyFont="1" applyAlignment="1">
      <alignment vertical="top"/>
    </xf>
    <xf numFmtId="165" fontId="7" fillId="0" borderId="0" xfId="0" applyNumberFormat="1" applyFont="1" applyAlignment="1">
      <alignment horizontal="center" vertical="center"/>
    </xf>
    <xf numFmtId="167" fontId="33" fillId="17" borderId="2" xfId="0" applyNumberFormat="1" applyFont="1" applyFill="1" applyBorder="1" applyAlignment="1">
      <alignment vertical="center"/>
    </xf>
    <xf numFmtId="168" fontId="33" fillId="17" borderId="2" xfId="0" applyNumberFormat="1" applyFont="1" applyFill="1" applyBorder="1" applyAlignment="1">
      <alignment horizontal="center" vertical="center"/>
    </xf>
    <xf numFmtId="3" fontId="5" fillId="0" borderId="0" xfId="0" applyNumberFormat="1" applyFont="1"/>
    <xf numFmtId="167" fontId="36" fillId="17" borderId="2" xfId="0" applyNumberFormat="1" applyFont="1" applyFill="1" applyBorder="1" applyAlignment="1">
      <alignment vertical="center"/>
    </xf>
    <xf numFmtId="168" fontId="36" fillId="17" borderId="2" xfId="0" applyNumberFormat="1" applyFont="1" applyFill="1" applyBorder="1" applyAlignment="1">
      <alignment horizontal="center" vertical="center"/>
    </xf>
    <xf numFmtId="167" fontId="14" fillId="0" borderId="2" xfId="0" applyNumberFormat="1" applyFont="1" applyBorder="1" applyAlignment="1">
      <alignment vertical="center"/>
    </xf>
    <xf numFmtId="167" fontId="14" fillId="0" borderId="2" xfId="0" applyNumberFormat="1" applyFont="1" applyBorder="1" applyAlignment="1">
      <alignment horizontal="center" vertical="center"/>
    </xf>
    <xf numFmtId="168" fontId="14" fillId="0" borderId="2" xfId="0" applyNumberFormat="1" applyFont="1" applyBorder="1" applyAlignment="1">
      <alignment horizontal="center" vertical="center"/>
    </xf>
    <xf numFmtId="0" fontId="24" fillId="0" borderId="0" xfId="0" applyFont="1" applyAlignment="1">
      <alignment horizontal="left" wrapText="1"/>
    </xf>
    <xf numFmtId="0" fontId="24" fillId="0" borderId="0" xfId="0" applyFont="1" applyAlignment="1">
      <alignment vertical="center" wrapText="1"/>
    </xf>
    <xf numFmtId="2" fontId="4" fillId="0" borderId="0" xfId="0" applyNumberFormat="1" applyFont="1" applyAlignment="1">
      <alignment horizontal="center" vertical="center"/>
    </xf>
    <xf numFmtId="167" fontId="7" fillId="0" borderId="0" xfId="0" applyNumberFormat="1" applyFont="1" applyAlignment="1">
      <alignment horizontal="center" vertical="center" wrapText="1"/>
    </xf>
    <xf numFmtId="167" fontId="24" fillId="0" borderId="0" xfId="1" applyNumberFormat="1" applyFont="1" applyAlignment="1">
      <alignment horizontal="center" vertical="center" wrapText="1"/>
    </xf>
    <xf numFmtId="167" fontId="24" fillId="0" borderId="0" xfId="1" applyNumberFormat="1" applyFont="1" applyAlignment="1">
      <alignment horizontal="left" vertical="center" wrapText="1"/>
    </xf>
    <xf numFmtId="3" fontId="5" fillId="0" borderId="0" xfId="0" applyNumberFormat="1" applyFont="1" applyAlignment="1">
      <alignment horizontal="center" vertical="center"/>
    </xf>
    <xf numFmtId="0" fontId="7" fillId="18" borderId="0" xfId="0" applyFont="1" applyFill="1" applyAlignment="1">
      <alignment horizontal="center" vertical="center"/>
    </xf>
    <xf numFmtId="165" fontId="7" fillId="18" borderId="0" xfId="0" applyNumberFormat="1" applyFont="1" applyFill="1" applyAlignment="1">
      <alignment horizontal="center" vertical="center"/>
    </xf>
    <xf numFmtId="167" fontId="7" fillId="18" borderId="0" xfId="1" applyNumberFormat="1" applyFont="1" applyFill="1" applyAlignment="1">
      <alignment horizontal="center" vertical="center"/>
    </xf>
    <xf numFmtId="167" fontId="5" fillId="18" borderId="0" xfId="1" applyNumberFormat="1" applyFont="1" applyFill="1" applyAlignment="1">
      <alignment horizontal="center" vertical="center"/>
    </xf>
    <xf numFmtId="167" fontId="5" fillId="18" borderId="0" xfId="0" applyNumberFormat="1" applyFont="1" applyFill="1" applyAlignment="1">
      <alignment horizontal="center" vertical="center"/>
    </xf>
    <xf numFmtId="165" fontId="0" fillId="18" borderId="0" xfId="0" applyNumberFormat="1" applyFill="1" applyAlignment="1">
      <alignment horizontal="center" vertical="center"/>
    </xf>
    <xf numFmtId="0" fontId="0" fillId="18" borderId="0" xfId="0" applyFill="1" applyAlignment="1">
      <alignment horizontal="center" vertical="center"/>
    </xf>
    <xf numFmtId="165" fontId="34" fillId="18" borderId="0" xfId="0" applyNumberFormat="1" applyFont="1" applyFill="1" applyAlignment="1">
      <alignment horizontal="center" vertical="center"/>
    </xf>
    <xf numFmtId="165" fontId="8" fillId="18" borderId="2" xfId="0" applyNumberFormat="1" applyFont="1" applyFill="1" applyBorder="1" applyAlignment="1">
      <alignment horizontal="center" vertical="center"/>
    </xf>
    <xf numFmtId="0" fontId="8" fillId="18" borderId="2" xfId="0" applyFont="1" applyFill="1" applyBorder="1" applyAlignment="1">
      <alignment horizontal="center" vertical="center"/>
    </xf>
    <xf numFmtId="165" fontId="6" fillId="18" borderId="2" xfId="0" applyNumberFormat="1" applyFont="1" applyFill="1" applyBorder="1" applyAlignment="1">
      <alignment horizontal="right" vertical="center"/>
    </xf>
    <xf numFmtId="166" fontId="6" fillId="18" borderId="2" xfId="0" applyNumberFormat="1" applyFont="1" applyFill="1" applyBorder="1" applyAlignment="1">
      <alignment horizontal="right" vertical="center"/>
    </xf>
    <xf numFmtId="167" fontId="5" fillId="18" borderId="2" xfId="1" applyNumberFormat="1" applyFont="1" applyFill="1" applyBorder="1" applyAlignment="1">
      <alignment horizontal="center" vertical="center"/>
    </xf>
    <xf numFmtId="0" fontId="6" fillId="18" borderId="2" xfId="0" applyFont="1" applyFill="1" applyBorder="1" applyAlignment="1">
      <alignment horizontal="center" vertical="center"/>
    </xf>
    <xf numFmtId="165" fontId="0" fillId="18" borderId="0" xfId="0" applyNumberFormat="1" applyFill="1"/>
    <xf numFmtId="0" fontId="0" fillId="18" borderId="0" xfId="0" applyFill="1"/>
    <xf numFmtId="170" fontId="5" fillId="18" borderId="2" xfId="0" applyNumberFormat="1" applyFont="1" applyFill="1" applyBorder="1" applyAlignment="1">
      <alignment vertical="center"/>
    </xf>
    <xf numFmtId="170" fontId="6" fillId="18" borderId="2" xfId="0" applyNumberFormat="1" applyFont="1" applyFill="1" applyBorder="1" applyAlignment="1">
      <alignment vertical="center"/>
    </xf>
    <xf numFmtId="165" fontId="7" fillId="0" borderId="11" xfId="3" applyFont="1" applyBorder="1" applyAlignment="1">
      <alignment horizontal="center" vertical="center"/>
    </xf>
    <xf numFmtId="168" fontId="5" fillId="18" borderId="0" xfId="0" applyNumberFormat="1" applyFont="1" applyFill="1" applyAlignment="1">
      <alignment horizontal="center" vertical="center"/>
    </xf>
    <xf numFmtId="168" fontId="5" fillId="18" borderId="2" xfId="0" applyNumberFormat="1" applyFont="1" applyFill="1" applyBorder="1" applyAlignment="1">
      <alignment horizontal="center" vertical="center"/>
    </xf>
    <xf numFmtId="168" fontId="43" fillId="18" borderId="2" xfId="0" applyNumberFormat="1" applyFont="1" applyFill="1" applyBorder="1" applyAlignment="1">
      <alignment horizontal="center" vertical="center"/>
    </xf>
    <xf numFmtId="168" fontId="0" fillId="18" borderId="0" xfId="0" applyNumberFormat="1" applyFill="1" applyAlignment="1">
      <alignment horizontal="center" vertical="center"/>
    </xf>
    <xf numFmtId="170" fontId="5" fillId="18" borderId="0" xfId="3" applyNumberFormat="1" applyFont="1" applyFill="1" applyAlignment="1">
      <alignment horizontal="center" vertical="center"/>
    </xf>
    <xf numFmtId="170" fontId="8" fillId="18" borderId="2" xfId="3" applyNumberFormat="1" applyFont="1" applyFill="1" applyBorder="1" applyAlignment="1">
      <alignment horizontal="center" vertical="center"/>
    </xf>
    <xf numFmtId="170" fontId="5" fillId="18" borderId="2" xfId="3" applyNumberFormat="1" applyFont="1" applyFill="1" applyBorder="1" applyAlignment="1">
      <alignment horizontal="center" vertical="center"/>
    </xf>
    <xf numFmtId="170" fontId="6" fillId="18" borderId="2" xfId="3"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wrapText="1"/>
    </xf>
    <xf numFmtId="0" fontId="13" fillId="0" borderId="0" xfId="0" applyFont="1" applyAlignment="1">
      <alignment horizontal="center"/>
    </xf>
    <xf numFmtId="0" fontId="5" fillId="5" borderId="0" xfId="0" applyFont="1" applyFill="1" applyAlignment="1">
      <alignment horizontal="center"/>
    </xf>
    <xf numFmtId="0" fontId="21"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5" fillId="0" borderId="0" xfId="0" applyFont="1" applyAlignment="1">
      <alignment horizontal="left"/>
    </xf>
    <xf numFmtId="15" fontId="5" fillId="0" borderId="0" xfId="0" applyNumberFormat="1" applyFont="1" applyAlignment="1">
      <alignment horizontal="left" vertical="center"/>
    </xf>
    <xf numFmtId="15" fontId="5" fillId="0" borderId="0" xfId="0" applyNumberFormat="1" applyFont="1" applyAlignment="1">
      <alignment horizontal="left" vertical="center" wrapText="1"/>
    </xf>
    <xf numFmtId="15" fontId="5" fillId="6" borderId="0" xfId="0" applyNumberFormat="1" applyFont="1" applyFill="1" applyAlignment="1">
      <alignment horizontal="left" vertical="center" wrapText="1"/>
    </xf>
    <xf numFmtId="15" fontId="5" fillId="0" borderId="2" xfId="0" applyNumberFormat="1" applyFont="1" applyBorder="1" applyAlignment="1">
      <alignment horizontal="left" vertical="center" wrapText="1"/>
    </xf>
    <xf numFmtId="15" fontId="5" fillId="6" borderId="2" xfId="0" applyNumberFormat="1" applyFont="1" applyFill="1" applyBorder="1" applyAlignment="1">
      <alignment horizontal="left" vertical="center" wrapText="1"/>
    </xf>
    <xf numFmtId="0" fontId="5" fillId="6" borderId="0" xfId="0" applyFont="1" applyFill="1" applyAlignment="1">
      <alignment horizontal="left" vertical="center" wrapText="1"/>
    </xf>
    <xf numFmtId="15" fontId="5" fillId="6" borderId="0" xfId="0" applyNumberFormat="1" applyFont="1" applyFill="1" applyAlignment="1">
      <alignment horizontal="left" vertical="center"/>
    </xf>
    <xf numFmtId="15" fontId="5" fillId="0" borderId="2" xfId="0" applyNumberFormat="1" applyFont="1" applyBorder="1" applyAlignment="1">
      <alignment horizontal="left" vertical="center"/>
    </xf>
    <xf numFmtId="15" fontId="5" fillId="6" borderId="2" xfId="0" applyNumberFormat="1" applyFont="1" applyFill="1" applyBorder="1" applyAlignment="1">
      <alignment horizontal="left" vertical="center"/>
    </xf>
    <xf numFmtId="0" fontId="5" fillId="0" borderId="2" xfId="0" applyFont="1" applyBorder="1" applyAlignment="1">
      <alignment horizontal="left" vertical="center" wrapText="1"/>
    </xf>
    <xf numFmtId="0" fontId="5" fillId="6" borderId="2" xfId="0" applyFont="1" applyFill="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21" fillId="0" borderId="2" xfId="0" applyFont="1" applyBorder="1" applyAlignment="1">
      <alignment horizontal="left" vertical="center" wrapText="1"/>
    </xf>
    <xf numFmtId="0" fontId="21" fillId="6" borderId="2" xfId="0" applyFont="1" applyFill="1" applyBorder="1" applyAlignment="1">
      <alignment horizontal="left" vertical="center" wrapText="1"/>
    </xf>
    <xf numFmtId="0" fontId="21" fillId="6" borderId="0" xfId="0" applyFont="1" applyFill="1" applyAlignment="1">
      <alignment horizontal="left" vertical="center" wrapText="1"/>
    </xf>
    <xf numFmtId="0" fontId="7" fillId="6" borderId="0" xfId="0" applyFont="1" applyFill="1" applyAlignment="1">
      <alignment horizontal="left" vertical="center" wrapText="1"/>
    </xf>
    <xf numFmtId="0" fontId="6" fillId="0" borderId="0" xfId="0" applyFont="1" applyAlignment="1">
      <alignment horizontal="center" vertical="center" wrapText="1"/>
    </xf>
    <xf numFmtId="0" fontId="5" fillId="6" borderId="0" xfId="0" applyFont="1" applyFill="1" applyAlignment="1">
      <alignment horizontal="center"/>
    </xf>
    <xf numFmtId="0" fontId="5" fillId="0" borderId="0" xfId="0" applyFont="1" applyAlignment="1">
      <alignment horizontal="center"/>
    </xf>
    <xf numFmtId="0" fontId="5" fillId="0" borderId="0" xfId="0" applyFont="1" applyAlignment="1">
      <alignment horizontal="left" wrapText="1"/>
    </xf>
    <xf numFmtId="0" fontId="0" fillId="0" borderId="0" xfId="0" applyAlignment="1">
      <alignment horizontal="center"/>
    </xf>
    <xf numFmtId="165" fontId="7" fillId="0" borderId="0" xfId="3" applyFont="1" applyFill="1" applyBorder="1" applyAlignment="1">
      <alignment horizontal="center" vertical="center"/>
    </xf>
    <xf numFmtId="167" fontId="5" fillId="0" borderId="0" xfId="1" applyNumberFormat="1" applyFont="1" applyFill="1" applyBorder="1" applyAlignment="1">
      <alignment horizontal="center" vertical="center"/>
    </xf>
    <xf numFmtId="165" fontId="5" fillId="0" borderId="0" xfId="3" applyFont="1" applyFill="1" applyBorder="1" applyAlignment="1">
      <alignment horizontal="center" vertical="center"/>
    </xf>
    <xf numFmtId="0" fontId="6" fillId="0" borderId="0" xfId="0" applyFont="1" applyAlignment="1">
      <alignment horizontal="center"/>
    </xf>
    <xf numFmtId="0" fontId="5" fillId="0" borderId="0" xfId="0" applyFont="1" applyAlignment="1">
      <alignment horizontal="left" vertical="center"/>
    </xf>
    <xf numFmtId="0" fontId="5" fillId="6" borderId="0" xfId="0" applyFont="1" applyFill="1" applyAlignment="1">
      <alignment horizontal="left" vertical="center"/>
    </xf>
    <xf numFmtId="15" fontId="5" fillId="6" borderId="10" xfId="0" applyNumberFormat="1" applyFont="1" applyFill="1" applyBorder="1" applyAlignment="1">
      <alignment horizontal="left" vertical="center" wrapText="1"/>
    </xf>
    <xf numFmtId="15" fontId="5" fillId="6" borderId="7" xfId="0" applyNumberFormat="1" applyFont="1" applyFill="1" applyBorder="1" applyAlignment="1">
      <alignment horizontal="left" vertical="center" wrapText="1"/>
    </xf>
    <xf numFmtId="15" fontId="5" fillId="6" borderId="1" xfId="0" applyNumberFormat="1" applyFont="1" applyFill="1" applyBorder="1" applyAlignment="1">
      <alignment horizontal="left" vertical="center"/>
    </xf>
    <xf numFmtId="15" fontId="5" fillId="6" borderId="13" xfId="0" applyNumberFormat="1" applyFont="1" applyFill="1" applyBorder="1" applyAlignment="1">
      <alignment horizontal="left" vertical="center"/>
    </xf>
    <xf numFmtId="15" fontId="5" fillId="0" borderId="1" xfId="0" applyNumberFormat="1" applyFont="1" applyBorder="1" applyAlignment="1">
      <alignment horizontal="left" vertical="center" wrapText="1"/>
    </xf>
    <xf numFmtId="15" fontId="5" fillId="0" borderId="13" xfId="0" applyNumberFormat="1" applyFont="1" applyBorder="1" applyAlignment="1">
      <alignment horizontal="left" vertical="center" wrapText="1"/>
    </xf>
    <xf numFmtId="15" fontId="5" fillId="6" borderId="1" xfId="0" applyNumberFormat="1" applyFont="1" applyFill="1" applyBorder="1" applyAlignment="1">
      <alignment horizontal="left" vertical="center" wrapText="1"/>
    </xf>
    <xf numFmtId="15" fontId="5" fillId="6" borderId="13" xfId="0" applyNumberFormat="1" applyFont="1" applyFill="1" applyBorder="1" applyAlignment="1">
      <alignment horizontal="left" vertical="center" wrapText="1"/>
    </xf>
    <xf numFmtId="0" fontId="5" fillId="0" borderId="2" xfId="0" applyFont="1" applyBorder="1" applyAlignment="1">
      <alignment vertical="center" wrapText="1"/>
    </xf>
    <xf numFmtId="0" fontId="5" fillId="6" borderId="2" xfId="0" applyFont="1" applyFill="1" applyBorder="1" applyAlignment="1">
      <alignment vertical="center" wrapText="1"/>
    </xf>
    <xf numFmtId="0" fontId="5" fillId="14" borderId="0" xfId="0" applyFont="1" applyFill="1" applyAlignment="1">
      <alignment horizontal="left" vertical="center" wrapText="1"/>
    </xf>
    <xf numFmtId="0" fontId="5" fillId="0" borderId="2" xfId="0" applyFont="1" applyBorder="1" applyAlignment="1">
      <alignment horizontal="left" wrapText="1"/>
    </xf>
    <xf numFmtId="0" fontId="5" fillId="6" borderId="2" xfId="0" applyFont="1" applyFill="1" applyBorder="1" applyAlignment="1">
      <alignment horizontal="left" wrapText="1"/>
    </xf>
    <xf numFmtId="0" fontId="21" fillId="6" borderId="0" xfId="0" applyFont="1" applyFill="1" applyAlignment="1">
      <alignment horizontal="left" vertical="center"/>
    </xf>
    <xf numFmtId="0" fontId="21" fillId="6" borderId="10" xfId="0" applyFont="1" applyFill="1" applyBorder="1" applyAlignment="1">
      <alignment horizontal="left" vertical="center" wrapText="1"/>
    </xf>
    <xf numFmtId="0" fontId="21" fillId="6" borderId="0" xfId="0" applyFont="1" applyFill="1" applyAlignment="1">
      <alignment vertical="center" wrapText="1"/>
    </xf>
    <xf numFmtId="0" fontId="21" fillId="6" borderId="2" xfId="0" applyFont="1" applyFill="1" applyBorder="1" applyAlignment="1">
      <alignment vertical="center" wrapText="1"/>
    </xf>
    <xf numFmtId="0" fontId="21" fillId="0" borderId="10" xfId="0" applyFont="1" applyBorder="1" applyAlignment="1">
      <alignment horizontal="left" vertical="center" wrapText="1"/>
    </xf>
    <xf numFmtId="0" fontId="21" fillId="6" borderId="7" xfId="0" applyFont="1" applyFill="1" applyBorder="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6" borderId="2" xfId="0" applyFont="1" applyFill="1" applyBorder="1" applyAlignment="1">
      <alignment horizontal="left" vertical="center" wrapText="1"/>
    </xf>
    <xf numFmtId="0" fontId="5" fillId="0" borderId="7" xfId="0" applyFont="1" applyBorder="1" applyAlignment="1">
      <alignment horizontal="left" vertical="center" wrapText="1"/>
    </xf>
    <xf numFmtId="0" fontId="5" fillId="6" borderId="4" xfId="0" applyFont="1" applyFill="1" applyBorder="1" applyAlignment="1">
      <alignment horizontal="left" vertical="center" wrapText="1"/>
    </xf>
    <xf numFmtId="0" fontId="5" fillId="0" borderId="2" xfId="3" applyNumberFormat="1" applyFont="1" applyFill="1" applyBorder="1" applyAlignment="1">
      <alignment horizontal="left" vertical="center" wrapText="1"/>
    </xf>
    <xf numFmtId="0" fontId="5" fillId="6" borderId="2" xfId="3" applyNumberFormat="1" applyFont="1" applyFill="1" applyBorder="1" applyAlignment="1">
      <alignment horizontal="left" vertical="center" wrapText="1"/>
    </xf>
    <xf numFmtId="0" fontId="5" fillId="0" borderId="10" xfId="3" applyNumberFormat="1" applyFont="1" applyFill="1" applyBorder="1" applyAlignment="1">
      <alignment horizontal="left" vertical="center" wrapText="1"/>
    </xf>
    <xf numFmtId="0" fontId="5" fillId="0" borderId="0" xfId="3" applyNumberFormat="1"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wrapText="1"/>
    </xf>
    <xf numFmtId="165" fontId="5"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165" fontId="5" fillId="0" borderId="12" xfId="3" applyFont="1" applyBorder="1" applyAlignment="1">
      <alignment horizontal="center" vertical="center" wrapText="1"/>
    </xf>
    <xf numFmtId="0" fontId="40" fillId="6" borderId="0" xfId="0" applyFont="1" applyFill="1" applyAlignment="1">
      <alignment horizontal="left" vertical="center" wrapText="1"/>
    </xf>
    <xf numFmtId="0" fontId="40" fillId="0" borderId="0" xfId="0" applyFont="1" applyAlignment="1">
      <alignment horizontal="left" vertical="center" wrapText="1"/>
    </xf>
    <xf numFmtId="0" fontId="40" fillId="9" borderId="0" xfId="0" applyFont="1" applyFill="1" applyAlignment="1">
      <alignment horizontal="center" vertical="center" wrapText="1"/>
    </xf>
    <xf numFmtId="0" fontId="5" fillId="9" borderId="0" xfId="0" applyFont="1" applyFill="1" applyAlignment="1">
      <alignment horizontal="center" vertical="center" wrapText="1"/>
    </xf>
    <xf numFmtId="0" fontId="40" fillId="0" borderId="0" xfId="0" applyFont="1" applyAlignment="1">
      <alignment horizontal="center" vertical="center" wrapText="1"/>
    </xf>
    <xf numFmtId="0" fontId="43" fillId="0" borderId="0" xfId="0" applyFont="1" applyAlignment="1">
      <alignment horizontal="center" vertical="center" wrapText="1"/>
    </xf>
    <xf numFmtId="0" fontId="5" fillId="10" borderId="10" xfId="0" applyFont="1" applyFill="1" applyBorder="1" applyAlignment="1">
      <alignment horizontal="left" vertical="center" wrapText="1"/>
    </xf>
    <xf numFmtId="165"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0" fontId="40" fillId="0" borderId="2" xfId="0" applyFont="1" applyBorder="1" applyAlignment="1">
      <alignment horizontal="left" vertical="center" wrapText="1"/>
    </xf>
    <xf numFmtId="0" fontId="5" fillId="10" borderId="2" xfId="0" applyFont="1" applyFill="1" applyBorder="1" applyAlignment="1">
      <alignment horizontal="left" vertical="center" wrapText="1"/>
    </xf>
    <xf numFmtId="0" fontId="40" fillId="10" borderId="2" xfId="0" applyFont="1" applyFill="1" applyBorder="1" applyAlignment="1">
      <alignment horizontal="left" vertical="center" wrapText="1"/>
    </xf>
    <xf numFmtId="0" fontId="5" fillId="10" borderId="0" xfId="0" applyFont="1" applyFill="1" applyAlignment="1">
      <alignment horizontal="left" vertical="center" wrapText="1"/>
    </xf>
    <xf numFmtId="0" fontId="5" fillId="10" borderId="7" xfId="0" applyFont="1" applyFill="1" applyBorder="1" applyAlignment="1">
      <alignment horizontal="left" vertical="center" wrapText="1"/>
    </xf>
    <xf numFmtId="0" fontId="40" fillId="10" borderId="11" xfId="0" applyFont="1" applyFill="1" applyBorder="1" applyAlignment="1">
      <alignment horizontal="left" vertical="center" wrapText="1"/>
    </xf>
    <xf numFmtId="0" fontId="40" fillId="6" borderId="2"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9" borderId="0" xfId="0" applyFont="1" applyFill="1" applyAlignment="1">
      <alignment horizontal="left" vertical="center" wrapText="1"/>
    </xf>
    <xf numFmtId="167" fontId="5" fillId="0" borderId="0" xfId="1" applyNumberFormat="1" applyFont="1" applyFill="1" applyBorder="1" applyAlignment="1">
      <alignment horizontal="left" vertical="center"/>
    </xf>
    <xf numFmtId="0" fontId="6" fillId="0" borderId="0" xfId="0" applyFont="1" applyAlignment="1">
      <alignment horizontal="center" vertical="center"/>
    </xf>
    <xf numFmtId="0" fontId="5" fillId="6" borderId="0" xfId="0" applyFont="1" applyFill="1" applyAlignment="1">
      <alignment horizontal="center" vertical="center"/>
    </xf>
    <xf numFmtId="0" fontId="5" fillId="0" borderId="0" xfId="0" applyFont="1" applyAlignment="1">
      <alignment horizontal="center" vertical="center"/>
    </xf>
    <xf numFmtId="0" fontId="5" fillId="9" borderId="10" xfId="0" applyFont="1" applyFill="1" applyBorder="1" applyAlignment="1">
      <alignment horizontal="left" vertical="center" wrapText="1"/>
    </xf>
    <xf numFmtId="0" fontId="5" fillId="10" borderId="0" xfId="0" applyFont="1" applyFill="1" applyAlignment="1">
      <alignment vertical="center" wrapText="1"/>
    </xf>
    <xf numFmtId="0" fontId="5" fillId="16" borderId="0" xfId="0" applyFont="1" applyFill="1" applyAlignment="1">
      <alignment horizontal="center" vertical="center"/>
    </xf>
    <xf numFmtId="0" fontId="5" fillId="9" borderId="7" xfId="0" applyFont="1" applyFill="1" applyBorder="1" applyAlignment="1">
      <alignment horizontal="left" vertical="center" wrapText="1"/>
    </xf>
    <xf numFmtId="0" fontId="50" fillId="0" borderId="0" xfId="0" applyFont="1" applyAlignment="1">
      <alignment horizontal="center"/>
    </xf>
    <xf numFmtId="0" fontId="7" fillId="0" borderId="0" xfId="0" applyFont="1" applyAlignment="1">
      <alignment vertical="center" wrapText="1"/>
    </xf>
    <xf numFmtId="0" fontId="7" fillId="9" borderId="2" xfId="0" applyFont="1" applyFill="1" applyBorder="1" applyAlignment="1">
      <alignment vertical="center" wrapText="1"/>
    </xf>
    <xf numFmtId="0" fontId="7" fillId="9" borderId="2" xfId="0" applyFont="1" applyFill="1" applyBorder="1" applyAlignment="1">
      <alignment horizontal="left" vertical="center" wrapText="1"/>
    </xf>
    <xf numFmtId="0" fontId="7" fillId="9" borderId="0" xfId="0" applyFont="1" applyFill="1" applyAlignment="1">
      <alignment vertical="center" wrapText="1"/>
    </xf>
    <xf numFmtId="0" fontId="7" fillId="9" borderId="0" xfId="0" applyFont="1" applyFill="1" applyAlignment="1">
      <alignment horizontal="left" vertical="center" wrapText="1"/>
    </xf>
    <xf numFmtId="0" fontId="7" fillId="0" borderId="2" xfId="0" applyFont="1" applyBorder="1" applyAlignment="1">
      <alignment vertical="center" wrapText="1"/>
    </xf>
    <xf numFmtId="0" fontId="7" fillId="9" borderId="10" xfId="0" applyFont="1" applyFill="1" applyBorder="1" applyAlignment="1">
      <alignment horizontal="left" vertical="center" wrapText="1"/>
    </xf>
    <xf numFmtId="0" fontId="10" fillId="0" borderId="0" xfId="0" applyFont="1" applyAlignment="1">
      <alignment horizontal="center"/>
    </xf>
    <xf numFmtId="0" fontId="11" fillId="0" borderId="0" xfId="0" applyFont="1" applyAlignment="1">
      <alignment horizontal="left"/>
    </xf>
    <xf numFmtId="167" fontId="11" fillId="0" borderId="0" xfId="1" applyNumberFormat="1" applyFont="1" applyAlignment="1">
      <alignment horizontal="center"/>
    </xf>
    <xf numFmtId="167" fontId="11" fillId="0" borderId="0" xfId="1" applyNumberFormat="1" applyFont="1" applyAlignment="1">
      <alignment horizontal="right"/>
    </xf>
    <xf numFmtId="0" fontId="0" fillId="0" borderId="0" xfId="0" applyAlignment="1">
      <alignment horizontal="left"/>
    </xf>
    <xf numFmtId="0" fontId="0" fillId="0" borderId="0" xfId="0" applyAlignment="1">
      <alignment horizontal="left" vertical="center"/>
    </xf>
    <xf numFmtId="0" fontId="6" fillId="11" borderId="2"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8"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9" xfId="0" applyFont="1" applyFill="1" applyBorder="1" applyAlignment="1">
      <alignment horizontal="center" vertical="center"/>
    </xf>
  </cellXfs>
  <cellStyles count="5">
    <cellStyle name="Comma" xfId="1" builtinId="3"/>
    <cellStyle name="Comma [0]" xfId="3" builtinId="6"/>
    <cellStyle name="Normal" xfId="0" builtinId="0"/>
    <cellStyle name="Normal 2" xfId="4" xr:uid="{00000000-0005-0000-0000-000031000000}"/>
    <cellStyle name="Percent" xfId="2" builtinId="5"/>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EF3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N132"/>
  <sheetViews>
    <sheetView zoomScaleNormal="100" workbookViewId="0">
      <selection activeCell="H23" sqref="H23"/>
    </sheetView>
  </sheetViews>
  <sheetFormatPr defaultColWidth="9" defaultRowHeight="15"/>
  <cols>
    <col min="1" max="1" width="4.28515625" customWidth="1"/>
    <col min="2" max="2" width="40.7109375" style="1" customWidth="1"/>
    <col min="3" max="3" width="17.7109375" style="2" customWidth="1"/>
    <col min="4" max="4" width="17.7109375" style="3" customWidth="1"/>
    <col min="5" max="5" width="17.7109375" style="4" customWidth="1"/>
    <col min="6" max="7" width="19.85546875" style="3" customWidth="1"/>
    <col min="8" max="8" width="16.28515625" style="3" customWidth="1"/>
    <col min="9" max="9" width="18.42578125" style="3" customWidth="1"/>
    <col min="11" max="11" width="13.42578125" customWidth="1"/>
    <col min="12" max="13" width="13.85546875" customWidth="1"/>
    <col min="14" max="14" width="11.140625" customWidth="1"/>
  </cols>
  <sheetData>
    <row r="1" spans="1:14">
      <c r="A1" s="423" t="s">
        <v>0</v>
      </c>
      <c r="B1" s="426"/>
      <c r="C1" s="517"/>
    </row>
    <row r="2" spans="1:14">
      <c r="A2" s="423" t="s">
        <v>1</v>
      </c>
      <c r="B2" s="426"/>
      <c r="C2" s="517"/>
    </row>
    <row r="3" spans="1:14">
      <c r="A3" s="8"/>
      <c r="B3" s="11"/>
      <c r="C3" s="12"/>
    </row>
    <row r="4" spans="1:14">
      <c r="A4" s="48" t="s">
        <v>2</v>
      </c>
      <c r="B4" s="189" t="s">
        <v>3</v>
      </c>
      <c r="C4" s="292" t="s">
        <v>4</v>
      </c>
      <c r="D4" s="430" t="s">
        <v>5</v>
      </c>
      <c r="E4" s="518" t="s">
        <v>6</v>
      </c>
      <c r="F4" s="519"/>
      <c r="G4" s="519" t="s">
        <v>4</v>
      </c>
      <c r="H4" s="757" t="s">
        <v>124</v>
      </c>
      <c r="I4" s="757" t="s">
        <v>3008</v>
      </c>
    </row>
    <row r="5" spans="1:14" ht="31.5">
      <c r="A5" s="48"/>
      <c r="B5" s="520" t="s">
        <v>7</v>
      </c>
      <c r="C5" s="158">
        <f>SUM(C6:C12)</f>
        <v>1052506075</v>
      </c>
      <c r="D5" s="521">
        <f>SUM(D6:D12)</f>
        <v>1052506075</v>
      </c>
      <c r="E5" s="448">
        <f>SUM(E6:E12)</f>
        <v>1022214675</v>
      </c>
      <c r="F5" s="222" t="s">
        <v>3007</v>
      </c>
      <c r="G5" s="753">
        <f>C5+C13+C18+C23+C26+C37+C41</f>
        <v>861692994385</v>
      </c>
      <c r="H5" s="758">
        <f>E5+E13+E18+E23+E26+E37+E41</f>
        <v>864536403998</v>
      </c>
      <c r="I5" s="759">
        <v>813420330538</v>
      </c>
      <c r="J5" s="752">
        <f t="shared" ref="J5:J11" si="0">I5/H5*100</f>
        <v>94.087458524173584</v>
      </c>
    </row>
    <row r="6" spans="1:14" ht="22.5">
      <c r="A6" s="30">
        <v>1</v>
      </c>
      <c r="B6" s="31" t="s">
        <v>8</v>
      </c>
      <c r="C6" s="32">
        <v>28770000</v>
      </c>
      <c r="D6" s="522">
        <v>28770000</v>
      </c>
      <c r="E6" s="433">
        <v>28770000</v>
      </c>
      <c r="F6" s="750" t="s">
        <v>3009</v>
      </c>
      <c r="G6" s="755">
        <v>283739854562</v>
      </c>
      <c r="H6" s="759">
        <v>312320390962</v>
      </c>
      <c r="I6" s="759">
        <v>202144230562</v>
      </c>
      <c r="J6" s="752">
        <f>I6/H6*100</f>
        <v>64.723353457442002</v>
      </c>
    </row>
    <row r="7" spans="1:14" ht="22.5" customHeight="1">
      <c r="A7" s="30">
        <v>2</v>
      </c>
      <c r="B7" s="31" t="s">
        <v>9</v>
      </c>
      <c r="C7" s="37">
        <v>9590000</v>
      </c>
      <c r="D7" s="78">
        <v>9590000</v>
      </c>
      <c r="E7" s="433">
        <v>9590000</v>
      </c>
      <c r="F7" s="750" t="s">
        <v>3010</v>
      </c>
      <c r="G7" s="754">
        <v>43988458700</v>
      </c>
      <c r="H7" s="760">
        <v>44412208700</v>
      </c>
      <c r="I7" s="760">
        <v>25715125760</v>
      </c>
      <c r="J7" s="752">
        <f>I7/H7*100</f>
        <v>57.901028822284175</v>
      </c>
    </row>
    <row r="8" spans="1:14" ht="22.5">
      <c r="A8" s="30">
        <v>3</v>
      </c>
      <c r="B8" s="31" t="s">
        <v>10</v>
      </c>
      <c r="C8" s="37">
        <v>9590000</v>
      </c>
      <c r="D8" s="78">
        <v>9590000</v>
      </c>
      <c r="E8" s="433">
        <v>9590000</v>
      </c>
      <c r="F8" s="750" t="s">
        <v>3011</v>
      </c>
      <c r="G8" s="754">
        <v>10297842520</v>
      </c>
      <c r="H8" s="760">
        <v>10297842520</v>
      </c>
      <c r="I8" s="760">
        <v>10190244260</v>
      </c>
      <c r="J8" s="752">
        <f t="shared" si="0"/>
        <v>98.955137837940057</v>
      </c>
    </row>
    <row r="9" spans="1:14" ht="33">
      <c r="A9" s="30">
        <v>4</v>
      </c>
      <c r="B9" s="31" t="s">
        <v>11</v>
      </c>
      <c r="C9" s="37">
        <v>13590000</v>
      </c>
      <c r="D9" s="78">
        <v>13590000</v>
      </c>
      <c r="E9" s="433">
        <v>13590000</v>
      </c>
      <c r="F9" s="750" t="s">
        <v>3013</v>
      </c>
      <c r="G9" s="754">
        <v>2115335000</v>
      </c>
      <c r="H9" s="760">
        <v>2155335000</v>
      </c>
      <c r="I9" s="760">
        <v>2045757000</v>
      </c>
      <c r="J9" s="752">
        <f>I9/H9*100</f>
        <v>94.915964339650216</v>
      </c>
      <c r="L9" s="86"/>
    </row>
    <row r="10" spans="1:14" ht="31.5">
      <c r="A10" s="30">
        <v>5</v>
      </c>
      <c r="B10" s="31" t="s">
        <v>12</v>
      </c>
      <c r="C10" s="37">
        <v>13590000</v>
      </c>
      <c r="D10" s="78">
        <v>13590000</v>
      </c>
      <c r="E10" s="433">
        <v>13590000</v>
      </c>
      <c r="F10" s="751" t="s">
        <v>3012</v>
      </c>
      <c r="G10" s="754">
        <v>8688185623</v>
      </c>
      <c r="H10" s="760">
        <v>8608185623</v>
      </c>
      <c r="I10" s="760">
        <v>8575058491</v>
      </c>
      <c r="J10" s="752">
        <f t="shared" si="0"/>
        <v>99.615167081068876</v>
      </c>
      <c r="L10" s="86"/>
    </row>
    <row r="11" spans="1:14" ht="21">
      <c r="A11" s="30">
        <v>6</v>
      </c>
      <c r="B11" s="31" t="s">
        <v>13</v>
      </c>
      <c r="C11" s="37">
        <v>857376075</v>
      </c>
      <c r="D11" s="78">
        <v>857376075</v>
      </c>
      <c r="E11" s="433">
        <v>827084675</v>
      </c>
      <c r="F11" s="523"/>
      <c r="G11" s="208">
        <f>SUM(G5:G10)</f>
        <v>1210522670790</v>
      </c>
      <c r="H11" s="761">
        <f t="shared" ref="H11:I11" si="1">SUM(H5:H10)</f>
        <v>1242330366803</v>
      </c>
      <c r="I11" s="761">
        <f t="shared" si="1"/>
        <v>1062090746611</v>
      </c>
      <c r="J11" s="752">
        <f t="shared" si="0"/>
        <v>85.491812402861342</v>
      </c>
      <c r="K11" s="87"/>
      <c r="L11" s="87"/>
    </row>
    <row r="12" spans="1:14">
      <c r="A12" s="30">
        <v>7</v>
      </c>
      <c r="B12" s="38" t="s">
        <v>14</v>
      </c>
      <c r="C12" s="37">
        <v>120000000</v>
      </c>
      <c r="D12" s="78">
        <v>120000000</v>
      </c>
      <c r="E12" s="433">
        <v>120000000</v>
      </c>
      <c r="F12" s="751"/>
      <c r="G12" s="8"/>
      <c r="H12" s="8"/>
      <c r="I12" s="8"/>
      <c r="K12" s="87"/>
      <c r="L12" s="87"/>
    </row>
    <row r="13" spans="1:14">
      <c r="A13" s="30"/>
      <c r="B13" s="524" t="s">
        <v>15</v>
      </c>
      <c r="C13" s="525">
        <f>SUM(C14:C17)</f>
        <v>855815073110</v>
      </c>
      <c r="D13" s="445">
        <f>SUM(D14:D17)</f>
        <v>855815073110</v>
      </c>
      <c r="E13" s="448">
        <f>SUM(E14:E17)</f>
        <v>858448769123</v>
      </c>
      <c r="F13" s="8"/>
      <c r="G13" s="8"/>
      <c r="H13" s="8"/>
      <c r="I13" s="8"/>
      <c r="L13" s="88"/>
      <c r="M13" s="88"/>
      <c r="N13" s="88"/>
    </row>
    <row r="14" spans="1:14">
      <c r="A14" s="30">
        <v>8</v>
      </c>
      <c r="B14" s="38" t="s">
        <v>16</v>
      </c>
      <c r="C14" s="37">
        <v>855773073110</v>
      </c>
      <c r="D14" s="78">
        <v>855773073110</v>
      </c>
      <c r="E14" s="433">
        <v>858406769123</v>
      </c>
      <c r="F14" s="8"/>
      <c r="G14" s="8"/>
      <c r="H14" s="8"/>
      <c r="I14" s="8"/>
    </row>
    <row r="15" spans="1:14" ht="21">
      <c r="A15" s="30">
        <v>9</v>
      </c>
      <c r="B15" s="31" t="s">
        <v>17</v>
      </c>
      <c r="C15" s="37">
        <v>20000000</v>
      </c>
      <c r="D15" s="78">
        <v>20000000</v>
      </c>
      <c r="E15" s="433">
        <v>20000000</v>
      </c>
      <c r="F15" s="8"/>
      <c r="G15" s="8"/>
      <c r="H15" s="8"/>
      <c r="I15" s="8"/>
      <c r="L15" s="88"/>
      <c r="M15" s="88"/>
      <c r="N15" s="88"/>
    </row>
    <row r="16" spans="1:14" ht="21">
      <c r="A16" s="30">
        <v>10</v>
      </c>
      <c r="B16" s="31" t="s">
        <v>18</v>
      </c>
      <c r="C16" s="37">
        <v>12000000</v>
      </c>
      <c r="D16" s="78">
        <v>12000000</v>
      </c>
      <c r="E16" s="436">
        <v>12000000</v>
      </c>
      <c r="F16" s="8"/>
      <c r="G16" s="8"/>
      <c r="H16" s="8"/>
      <c r="I16" s="8"/>
      <c r="J16" s="531"/>
      <c r="L16" s="88"/>
      <c r="M16" s="88"/>
      <c r="N16" s="88"/>
    </row>
    <row r="17" spans="1:14" ht="21">
      <c r="A17" s="30">
        <v>11</v>
      </c>
      <c r="B17" s="31" t="s">
        <v>19</v>
      </c>
      <c r="C17" s="37">
        <v>10000000</v>
      </c>
      <c r="D17" s="78">
        <v>10000000</v>
      </c>
      <c r="E17" s="436">
        <v>10000000</v>
      </c>
      <c r="F17" s="523"/>
      <c r="G17" s="523"/>
      <c r="H17" s="62"/>
      <c r="I17" s="208"/>
      <c r="L17" s="88"/>
      <c r="M17" s="88"/>
      <c r="N17" s="88"/>
    </row>
    <row r="18" spans="1:14" ht="21">
      <c r="A18" s="48"/>
      <c r="B18" s="526" t="s">
        <v>20</v>
      </c>
      <c r="C18" s="525">
        <f>SUM(C19:C22)</f>
        <v>495000000</v>
      </c>
      <c r="D18" s="527">
        <f>SUM(D19:D22)</f>
        <v>495000000</v>
      </c>
      <c r="E18" s="225">
        <f>SUM(E19:E22)</f>
        <v>495000000</v>
      </c>
      <c r="F18" s="523"/>
      <c r="G18" s="523"/>
      <c r="H18" s="62"/>
      <c r="I18" s="208"/>
    </row>
    <row r="19" spans="1:14" ht="15" customHeight="1">
      <c r="A19" s="48">
        <v>12</v>
      </c>
      <c r="B19" s="49" t="s">
        <v>21</v>
      </c>
      <c r="C19" s="37">
        <v>172600000</v>
      </c>
      <c r="D19" s="78">
        <v>172600000</v>
      </c>
      <c r="E19" s="436">
        <v>157600000</v>
      </c>
      <c r="F19" s="523"/>
      <c r="G19" s="523"/>
      <c r="H19" s="62"/>
      <c r="I19" s="208"/>
    </row>
    <row r="20" spans="1:14" ht="21">
      <c r="A20" s="48">
        <v>13</v>
      </c>
      <c r="B20" s="49" t="s">
        <v>22</v>
      </c>
      <c r="C20" s="37">
        <v>122350000</v>
      </c>
      <c r="D20" s="78">
        <v>122350000</v>
      </c>
      <c r="E20" s="433">
        <v>137350000</v>
      </c>
      <c r="F20" s="8"/>
      <c r="G20" s="8"/>
      <c r="H20" s="8"/>
      <c r="I20" s="8"/>
    </row>
    <row r="21" spans="1:14" ht="21">
      <c r="A21" s="48">
        <v>14</v>
      </c>
      <c r="B21" s="49" t="s">
        <v>23</v>
      </c>
      <c r="C21" s="37">
        <v>91000000</v>
      </c>
      <c r="D21" s="78">
        <v>91000000</v>
      </c>
      <c r="E21" s="433">
        <v>91000000</v>
      </c>
      <c r="F21" s="8"/>
      <c r="G21" s="8"/>
      <c r="H21" s="62"/>
      <c r="I21" s="208"/>
    </row>
    <row r="22" spans="1:14" ht="15" customHeight="1">
      <c r="A22" s="48">
        <v>15</v>
      </c>
      <c r="B22" s="49" t="s">
        <v>24</v>
      </c>
      <c r="C22" s="37">
        <v>109050000</v>
      </c>
      <c r="D22" s="78">
        <v>109050000</v>
      </c>
      <c r="E22" s="433">
        <v>109050000</v>
      </c>
      <c r="F22" s="8"/>
      <c r="G22" s="8"/>
      <c r="H22" s="8"/>
      <c r="I22" s="8"/>
    </row>
    <row r="23" spans="1:14" ht="15" customHeight="1">
      <c r="A23" s="48"/>
      <c r="B23" s="528" t="s">
        <v>25</v>
      </c>
      <c r="C23" s="525">
        <f>SUM(C24:C25)</f>
        <v>241200000</v>
      </c>
      <c r="D23" s="440">
        <f>SUM(D24:D25)</f>
        <v>241200000</v>
      </c>
      <c r="E23" s="525">
        <v>210000000</v>
      </c>
      <c r="F23" s="8"/>
      <c r="G23" s="8"/>
      <c r="H23" s="8"/>
      <c r="I23" s="8"/>
    </row>
    <row r="24" spans="1:14" ht="21">
      <c r="A24" s="48">
        <v>16</v>
      </c>
      <c r="B24" s="49" t="s">
        <v>26</v>
      </c>
      <c r="C24" s="37">
        <v>210000000</v>
      </c>
      <c r="D24" s="78">
        <v>210000000</v>
      </c>
      <c r="E24" s="433">
        <v>210000000</v>
      </c>
      <c r="F24" s="8"/>
      <c r="G24" s="8"/>
      <c r="H24" s="8"/>
      <c r="I24" s="8"/>
    </row>
    <row r="25" spans="1:14">
      <c r="A25" s="48">
        <v>17</v>
      </c>
      <c r="B25" s="53" t="s">
        <v>27</v>
      </c>
      <c r="C25" s="37">
        <v>31200000</v>
      </c>
      <c r="D25" s="78">
        <v>31200000</v>
      </c>
      <c r="E25" s="626" t="s">
        <v>28</v>
      </c>
      <c r="F25" s="8"/>
      <c r="G25" s="8"/>
      <c r="H25" s="8"/>
      <c r="I25" s="8"/>
    </row>
    <row r="26" spans="1:14">
      <c r="A26" s="48"/>
      <c r="B26" s="529" t="s">
        <v>29</v>
      </c>
      <c r="C26" s="525">
        <f>SUM(C27:C36)</f>
        <v>1131929200</v>
      </c>
      <c r="D26" s="440">
        <f>SUM(D27:D36)</f>
        <v>1131929200</v>
      </c>
      <c r="E26" s="225">
        <f>SUM(E27:E36)</f>
        <v>1244418700</v>
      </c>
      <c r="F26" s="8"/>
      <c r="G26" s="8"/>
      <c r="H26" s="8"/>
      <c r="I26" s="8"/>
    </row>
    <row r="27" spans="1:14" ht="21">
      <c r="A27" s="54">
        <v>18</v>
      </c>
      <c r="B27" s="31" t="s">
        <v>30</v>
      </c>
      <c r="C27" s="37">
        <v>100033600</v>
      </c>
      <c r="D27" s="78">
        <v>100033600</v>
      </c>
      <c r="E27" s="433">
        <v>100033600</v>
      </c>
      <c r="F27" s="8"/>
      <c r="G27" s="8"/>
      <c r="H27" s="8"/>
      <c r="I27" s="8"/>
    </row>
    <row r="28" spans="1:14" ht="15" customHeight="1">
      <c r="A28" s="48">
        <v>19</v>
      </c>
      <c r="B28" s="31" t="s">
        <v>31</v>
      </c>
      <c r="C28" s="37">
        <v>132050000</v>
      </c>
      <c r="D28" s="78">
        <v>132050000</v>
      </c>
      <c r="E28" s="433">
        <v>182050000</v>
      </c>
      <c r="F28" s="8"/>
      <c r="G28" s="8"/>
      <c r="H28" s="8"/>
      <c r="I28" s="8"/>
    </row>
    <row r="29" spans="1:14" ht="15" customHeight="1">
      <c r="A29" s="54">
        <v>20</v>
      </c>
      <c r="B29" s="38" t="s">
        <v>32</v>
      </c>
      <c r="C29" s="37">
        <v>120375600</v>
      </c>
      <c r="D29" s="78">
        <v>120375600</v>
      </c>
      <c r="E29" s="433">
        <v>120375600</v>
      </c>
      <c r="F29" s="8"/>
      <c r="G29" s="8"/>
      <c r="H29" s="8"/>
      <c r="I29" s="8"/>
    </row>
    <row r="30" spans="1:14" ht="15" customHeight="1">
      <c r="A30" s="48">
        <v>21</v>
      </c>
      <c r="B30" s="38" t="s">
        <v>33</v>
      </c>
      <c r="C30" s="37">
        <v>36760000</v>
      </c>
      <c r="D30" s="78">
        <v>36760000</v>
      </c>
      <c r="E30" s="433">
        <v>36760000</v>
      </c>
      <c r="F30" s="8"/>
      <c r="G30" s="8"/>
      <c r="H30" s="8"/>
      <c r="I30" s="8"/>
    </row>
    <row r="31" spans="1:14">
      <c r="A31" s="54">
        <v>22</v>
      </c>
      <c r="B31" s="31" t="s">
        <v>34</v>
      </c>
      <c r="C31" s="37">
        <v>245295000</v>
      </c>
      <c r="D31" s="78">
        <v>245295000</v>
      </c>
      <c r="E31" s="433">
        <v>245295000</v>
      </c>
      <c r="F31" s="8"/>
      <c r="G31" s="8"/>
      <c r="H31" s="8"/>
      <c r="I31" s="8"/>
    </row>
    <row r="32" spans="1:14" ht="21">
      <c r="A32" s="48">
        <v>23</v>
      </c>
      <c r="B32" s="31" t="s">
        <v>35</v>
      </c>
      <c r="C32" s="37">
        <v>100800000</v>
      </c>
      <c r="D32" s="78">
        <v>100800000</v>
      </c>
      <c r="E32" s="433">
        <v>100800000</v>
      </c>
      <c r="F32" s="8"/>
      <c r="G32" s="8"/>
      <c r="H32" s="8"/>
      <c r="I32" s="8"/>
    </row>
    <row r="33" spans="1:9">
      <c r="A33" s="54">
        <v>24</v>
      </c>
      <c r="B33" s="38" t="s">
        <v>36</v>
      </c>
      <c r="C33" s="37">
        <v>8600000</v>
      </c>
      <c r="D33" s="78">
        <v>8600000</v>
      </c>
      <c r="E33" s="433">
        <v>10900000</v>
      </c>
      <c r="F33" s="8"/>
      <c r="G33" s="8"/>
      <c r="H33" s="8"/>
      <c r="I33" s="8"/>
    </row>
    <row r="34" spans="1:9">
      <c r="A34" s="48">
        <v>25</v>
      </c>
      <c r="B34" s="31" t="s">
        <v>37</v>
      </c>
      <c r="C34" s="37">
        <v>283015000</v>
      </c>
      <c r="D34" s="78">
        <v>283015000</v>
      </c>
      <c r="E34" s="433">
        <v>305215000</v>
      </c>
      <c r="F34" s="8"/>
      <c r="G34" s="8"/>
      <c r="H34" s="8"/>
      <c r="I34" s="8"/>
    </row>
    <row r="35" spans="1:9">
      <c r="A35" s="54">
        <v>26</v>
      </c>
      <c r="B35" s="38" t="s">
        <v>38</v>
      </c>
      <c r="C35" s="37">
        <v>30000000</v>
      </c>
      <c r="D35" s="78">
        <v>30000000</v>
      </c>
      <c r="E35" s="433">
        <v>30000000</v>
      </c>
      <c r="F35" s="8"/>
      <c r="G35" s="8"/>
      <c r="H35" s="8"/>
      <c r="I35" s="8"/>
    </row>
    <row r="36" spans="1:9" ht="21">
      <c r="A36" s="48">
        <v>27</v>
      </c>
      <c r="B36" s="31" t="s">
        <v>39</v>
      </c>
      <c r="C36" s="37">
        <v>75000000</v>
      </c>
      <c r="D36" s="78">
        <v>75000000</v>
      </c>
      <c r="E36" s="433">
        <v>112989500</v>
      </c>
      <c r="F36" s="8"/>
      <c r="G36" s="8"/>
      <c r="H36" s="8"/>
      <c r="I36" s="8"/>
    </row>
    <row r="37" spans="1:9" ht="21">
      <c r="A37" s="48"/>
      <c r="B37" s="529" t="s">
        <v>40</v>
      </c>
      <c r="C37" s="525">
        <f>SUM(C38:C40)</f>
        <v>2060020000</v>
      </c>
      <c r="D37" s="445">
        <f>D38+D39+D40</f>
        <v>2060020000</v>
      </c>
      <c r="E37" s="511">
        <f>E38+E39+E40</f>
        <v>2020487500</v>
      </c>
      <c r="F37" s="8"/>
      <c r="G37" s="8"/>
      <c r="H37" s="8"/>
      <c r="I37" s="8"/>
    </row>
    <row r="38" spans="1:9" ht="15" customHeight="1">
      <c r="A38" s="48">
        <v>28</v>
      </c>
      <c r="B38" s="38" t="s">
        <v>41</v>
      </c>
      <c r="C38" s="37">
        <v>50000000</v>
      </c>
      <c r="D38" s="78">
        <v>50000000</v>
      </c>
      <c r="E38" s="433">
        <v>50000000</v>
      </c>
      <c r="F38" s="8"/>
      <c r="G38" s="8"/>
      <c r="H38" s="8"/>
      <c r="I38" s="8"/>
    </row>
    <row r="39" spans="1:9" ht="15" customHeight="1">
      <c r="A39" s="48">
        <v>29</v>
      </c>
      <c r="B39" s="31" t="s">
        <v>42</v>
      </c>
      <c r="C39" s="37">
        <v>700000000</v>
      </c>
      <c r="D39" s="78">
        <v>700000000</v>
      </c>
      <c r="E39" s="433">
        <v>660467500</v>
      </c>
      <c r="F39" s="8"/>
      <c r="G39" s="8"/>
      <c r="H39" s="8"/>
      <c r="I39" s="8"/>
    </row>
    <row r="40" spans="1:9">
      <c r="A40" s="48">
        <v>30</v>
      </c>
      <c r="B40" s="38" t="s">
        <v>43</v>
      </c>
      <c r="C40" s="37">
        <v>1310020000</v>
      </c>
      <c r="D40" s="78">
        <v>1310020000</v>
      </c>
      <c r="E40" s="433">
        <v>1310020000</v>
      </c>
      <c r="F40" s="8"/>
      <c r="G40" s="8"/>
      <c r="H40" s="8"/>
      <c r="I40" s="8"/>
    </row>
    <row r="41" spans="1:9" ht="21">
      <c r="A41" s="48"/>
      <c r="B41" s="529" t="s">
        <v>44</v>
      </c>
      <c r="C41" s="525">
        <f>SUM(C42:C44)</f>
        <v>897266000</v>
      </c>
      <c r="D41" s="445">
        <f>D42+D43+D44</f>
        <v>897266000</v>
      </c>
      <c r="E41" s="530">
        <f>E42+E43+E44</f>
        <v>1095514000</v>
      </c>
      <c r="F41" s="8"/>
      <c r="G41" s="8"/>
      <c r="H41" s="8"/>
      <c r="I41" s="8"/>
    </row>
    <row r="42" spans="1:9" ht="31.5">
      <c r="A42" s="48">
        <v>31</v>
      </c>
      <c r="B42" s="31" t="s">
        <v>45</v>
      </c>
      <c r="C42" s="37">
        <v>102662000</v>
      </c>
      <c r="D42" s="78">
        <v>102662000</v>
      </c>
      <c r="E42" s="433">
        <v>100910000</v>
      </c>
      <c r="F42" s="523"/>
      <c r="G42" s="523"/>
      <c r="H42" s="62"/>
      <c r="I42" s="523"/>
    </row>
    <row r="43" spans="1:9">
      <c r="A43" s="48">
        <v>32</v>
      </c>
      <c r="B43" s="38" t="s">
        <v>46</v>
      </c>
      <c r="C43" s="37">
        <v>96400000</v>
      </c>
      <c r="D43" s="78">
        <v>96400000</v>
      </c>
      <c r="E43" s="433">
        <v>96400000</v>
      </c>
      <c r="F43" s="523"/>
      <c r="G43" s="523"/>
      <c r="H43" s="62"/>
      <c r="I43" s="523"/>
    </row>
    <row r="44" spans="1:9" ht="21">
      <c r="A44" s="48">
        <v>33</v>
      </c>
      <c r="B44" s="31" t="s">
        <v>47</v>
      </c>
      <c r="C44" s="37">
        <v>698204000</v>
      </c>
      <c r="D44" s="78">
        <v>698204000</v>
      </c>
      <c r="E44" s="433">
        <v>898204000</v>
      </c>
      <c r="F44" s="523"/>
      <c r="G44" s="523"/>
      <c r="H44" s="62"/>
      <c r="I44" s="523"/>
    </row>
    <row r="45" spans="1:9">
      <c r="A45" s="48"/>
      <c r="B45" s="529" t="s">
        <v>48</v>
      </c>
      <c r="C45" s="525">
        <f>SUM(C46:C68)</f>
        <v>182353042162</v>
      </c>
      <c r="D45" s="440">
        <f>SUM(D46:D69)</f>
        <v>182353042162</v>
      </c>
      <c r="E45" s="530">
        <f>SUM(E46:E69)</f>
        <v>201337262392</v>
      </c>
      <c r="F45" s="523"/>
      <c r="G45" s="523"/>
      <c r="H45" s="62"/>
      <c r="I45" s="523"/>
    </row>
    <row r="46" spans="1:9">
      <c r="A46" s="48">
        <v>34</v>
      </c>
      <c r="B46" s="77" t="s">
        <v>49</v>
      </c>
      <c r="C46" s="37">
        <v>2977576000</v>
      </c>
      <c r="D46" s="78">
        <v>915000000</v>
      </c>
      <c r="E46" s="433">
        <v>915000000</v>
      </c>
      <c r="F46" s="8"/>
      <c r="G46" s="8"/>
      <c r="H46" s="8"/>
      <c r="I46" s="8"/>
    </row>
    <row r="47" spans="1:9" ht="15" customHeight="1">
      <c r="A47" s="48">
        <v>35</v>
      </c>
      <c r="B47" s="77" t="s">
        <v>50</v>
      </c>
      <c r="C47" s="37">
        <v>1372626000</v>
      </c>
      <c r="D47" s="78">
        <v>2753385000</v>
      </c>
      <c r="E47" s="433">
        <v>2756747480</v>
      </c>
      <c r="F47" s="131"/>
      <c r="G47" s="8"/>
      <c r="H47" s="8"/>
      <c r="I47" s="8"/>
    </row>
    <row r="48" spans="1:9">
      <c r="A48" s="48">
        <v>36</v>
      </c>
      <c r="B48" s="77" t="s">
        <v>51</v>
      </c>
      <c r="C48" s="37">
        <v>2425869000</v>
      </c>
      <c r="D48" s="78">
        <v>2671929000</v>
      </c>
      <c r="E48" s="433">
        <v>2680954088</v>
      </c>
      <c r="F48" s="8"/>
      <c r="G48" s="8"/>
      <c r="H48" s="8"/>
      <c r="I48" s="8"/>
    </row>
    <row r="49" spans="1:9">
      <c r="A49" s="48">
        <v>37</v>
      </c>
      <c r="B49" s="77" t="s">
        <v>52</v>
      </c>
      <c r="C49" s="37">
        <v>3093864000</v>
      </c>
      <c r="D49" s="78">
        <v>4804316000</v>
      </c>
      <c r="E49" s="433">
        <v>4830638011</v>
      </c>
      <c r="F49" s="8"/>
      <c r="G49" s="8"/>
      <c r="H49" s="8"/>
      <c r="I49" s="8"/>
    </row>
    <row r="50" spans="1:9" ht="15" customHeight="1">
      <c r="A50" s="48">
        <v>38</v>
      </c>
      <c r="B50" s="49" t="s">
        <v>53</v>
      </c>
      <c r="C50" s="37">
        <v>1305000000</v>
      </c>
      <c r="D50" s="78">
        <v>1305000000</v>
      </c>
      <c r="E50" s="433">
        <v>1256835646</v>
      </c>
      <c r="F50" s="8"/>
      <c r="G50" s="8"/>
      <c r="H50" s="8"/>
      <c r="I50" s="8"/>
    </row>
    <row r="51" spans="1:9" ht="15" customHeight="1">
      <c r="A51" s="48">
        <v>39</v>
      </c>
      <c r="B51" s="49" t="s">
        <v>54</v>
      </c>
      <c r="C51" s="37">
        <v>257822000</v>
      </c>
      <c r="D51" s="78">
        <v>440839000</v>
      </c>
      <c r="E51" s="433">
        <v>440839000</v>
      </c>
      <c r="F51" s="8"/>
      <c r="G51" s="8"/>
      <c r="H51" s="8"/>
      <c r="I51" s="8"/>
    </row>
    <row r="52" spans="1:9" ht="15" customHeight="1">
      <c r="A52" s="48">
        <v>40</v>
      </c>
      <c r="B52" s="77" t="s">
        <v>55</v>
      </c>
      <c r="C52" s="37">
        <v>13844938000</v>
      </c>
      <c r="D52" s="78">
        <v>9222923000</v>
      </c>
      <c r="E52" s="433">
        <v>9727141058</v>
      </c>
      <c r="F52" s="8"/>
      <c r="G52" s="8"/>
      <c r="H52" s="8"/>
      <c r="I52" s="8"/>
    </row>
    <row r="53" spans="1:9" ht="15" customHeight="1">
      <c r="A53" s="48">
        <v>41</v>
      </c>
      <c r="B53" s="49" t="s">
        <v>56</v>
      </c>
      <c r="C53" s="37">
        <v>1730960000</v>
      </c>
      <c r="D53" s="78">
        <v>2298723000</v>
      </c>
      <c r="E53" s="433">
        <v>2303914999</v>
      </c>
      <c r="F53" s="8"/>
      <c r="G53" s="8"/>
      <c r="H53" s="8"/>
      <c r="I53" s="8"/>
    </row>
    <row r="54" spans="1:9" ht="15" customHeight="1">
      <c r="A54" s="48">
        <v>42</v>
      </c>
      <c r="B54" s="49" t="s">
        <v>57</v>
      </c>
      <c r="C54" s="37">
        <v>183018000</v>
      </c>
      <c r="D54" s="78">
        <v>200082000</v>
      </c>
      <c r="E54" s="433">
        <v>201873295</v>
      </c>
      <c r="F54" s="8"/>
      <c r="G54" s="8"/>
      <c r="H54" s="8"/>
      <c r="I54" s="8"/>
    </row>
    <row r="55" spans="1:9">
      <c r="A55" s="48">
        <v>43</v>
      </c>
      <c r="B55" s="49" t="s">
        <v>58</v>
      </c>
      <c r="C55" s="37">
        <v>510005000</v>
      </c>
      <c r="D55" s="78">
        <v>943421000</v>
      </c>
      <c r="E55" s="433">
        <v>948713347</v>
      </c>
      <c r="F55" s="8"/>
      <c r="G55" s="8"/>
      <c r="H55" s="8"/>
      <c r="I55" s="8"/>
    </row>
    <row r="56" spans="1:9" ht="21">
      <c r="A56" s="48">
        <v>44</v>
      </c>
      <c r="B56" s="49" t="s">
        <v>59</v>
      </c>
      <c r="C56" s="37">
        <v>1520387000</v>
      </c>
      <c r="D56" s="79">
        <v>1090295000</v>
      </c>
      <c r="E56" s="433">
        <v>991425060</v>
      </c>
      <c r="F56" s="8"/>
      <c r="G56" s="8"/>
      <c r="H56" s="8"/>
      <c r="I56" s="8"/>
    </row>
    <row r="57" spans="1:9" ht="15" customHeight="1">
      <c r="A57" s="48">
        <v>45</v>
      </c>
      <c r="B57" s="49" t="s">
        <v>60</v>
      </c>
      <c r="C57" s="37">
        <v>154694000</v>
      </c>
      <c r="D57" s="78">
        <v>284407000</v>
      </c>
      <c r="E57" s="442">
        <v>284407000</v>
      </c>
      <c r="F57" s="8"/>
      <c r="G57" s="8"/>
      <c r="H57" s="8"/>
      <c r="I57" s="8"/>
    </row>
    <row r="58" spans="1:9">
      <c r="A58" s="48">
        <v>46</v>
      </c>
      <c r="B58" s="77" t="s">
        <v>61</v>
      </c>
      <c r="C58" s="37">
        <v>100000000</v>
      </c>
      <c r="D58" s="78">
        <v>100000000</v>
      </c>
      <c r="E58" s="443">
        <v>100000000</v>
      </c>
      <c r="F58" s="8"/>
      <c r="G58" s="8"/>
      <c r="H58" s="8"/>
      <c r="I58" s="8"/>
    </row>
    <row r="59" spans="1:9">
      <c r="A59" s="48">
        <v>47</v>
      </c>
      <c r="B59" s="77" t="s">
        <v>62</v>
      </c>
      <c r="C59" s="37">
        <v>9766870000</v>
      </c>
      <c r="D59" s="78">
        <v>9766870000</v>
      </c>
      <c r="E59" s="433">
        <v>10384198246</v>
      </c>
      <c r="F59" s="8"/>
      <c r="G59" s="8"/>
      <c r="H59" s="8"/>
      <c r="I59" s="8"/>
    </row>
    <row r="60" spans="1:9">
      <c r="A60" s="48">
        <v>48</v>
      </c>
      <c r="B60" s="49" t="s">
        <v>63</v>
      </c>
      <c r="C60" s="37">
        <v>202600000</v>
      </c>
      <c r="D60" s="78">
        <v>202600000</v>
      </c>
      <c r="E60" s="433">
        <v>202600000</v>
      </c>
      <c r="F60" s="8"/>
      <c r="G60" s="8"/>
      <c r="H60" s="8"/>
      <c r="I60" s="8"/>
    </row>
    <row r="61" spans="1:9" ht="15" customHeight="1">
      <c r="A61" s="48">
        <v>49</v>
      </c>
      <c r="B61" s="77" t="s">
        <v>64</v>
      </c>
      <c r="C61" s="37">
        <v>1200000000</v>
      </c>
      <c r="D61" s="78">
        <v>1700000000</v>
      </c>
      <c r="E61" s="433">
        <v>1700000000</v>
      </c>
      <c r="F61" s="8"/>
      <c r="G61" s="8"/>
      <c r="H61" s="8"/>
      <c r="I61" s="8"/>
    </row>
    <row r="62" spans="1:9">
      <c r="A62" s="48">
        <v>50</v>
      </c>
      <c r="B62" s="49" t="s">
        <v>65</v>
      </c>
      <c r="C62" s="37">
        <v>59927700</v>
      </c>
      <c r="D62" s="78">
        <v>59927700</v>
      </c>
      <c r="E62" s="433">
        <v>59927700</v>
      </c>
      <c r="F62" s="8"/>
      <c r="G62" s="8"/>
      <c r="H62" s="8"/>
      <c r="I62" s="8"/>
    </row>
    <row r="63" spans="1:9">
      <c r="A63" s="48">
        <v>51</v>
      </c>
      <c r="B63" s="49" t="s">
        <v>66</v>
      </c>
      <c r="C63" s="37">
        <v>247544800</v>
      </c>
      <c r="D63" s="78">
        <v>247544800</v>
      </c>
      <c r="E63" s="433">
        <v>247544800</v>
      </c>
      <c r="F63" s="8"/>
      <c r="G63" s="8"/>
      <c r="H63" s="8"/>
      <c r="I63" s="8"/>
    </row>
    <row r="64" spans="1:9" ht="21">
      <c r="A64" s="48">
        <v>52</v>
      </c>
      <c r="B64" s="49" t="s">
        <v>67</v>
      </c>
      <c r="C64" s="37">
        <v>173829500</v>
      </c>
      <c r="D64" s="78">
        <v>173829500</v>
      </c>
      <c r="E64" s="433">
        <v>173829500</v>
      </c>
      <c r="F64" s="8"/>
      <c r="G64" s="8"/>
      <c r="H64" s="62"/>
      <c r="I64" s="8"/>
    </row>
    <row r="65" spans="1:9" ht="21">
      <c r="A65" s="48">
        <v>53</v>
      </c>
      <c r="B65" s="49" t="s">
        <v>68</v>
      </c>
      <c r="C65" s="37">
        <v>289512892</v>
      </c>
      <c r="D65" s="78">
        <v>289512892</v>
      </c>
      <c r="E65" s="433">
        <v>289512892</v>
      </c>
      <c r="F65" s="523"/>
      <c r="G65" s="523"/>
      <c r="H65" s="532"/>
      <c r="I65" s="533"/>
    </row>
    <row r="66" spans="1:9">
      <c r="A66" s="48">
        <v>54</v>
      </c>
      <c r="B66" s="49" t="s">
        <v>69</v>
      </c>
      <c r="C66" s="37">
        <v>207371670</v>
      </c>
      <c r="D66" s="78">
        <v>1344971670</v>
      </c>
      <c r="E66" s="433">
        <v>1541971670</v>
      </c>
      <c r="F66" s="8"/>
      <c r="G66" s="8"/>
      <c r="H66" s="62"/>
      <c r="I66" s="8"/>
    </row>
    <row r="67" spans="1:9" ht="15" customHeight="1">
      <c r="A67" s="48">
        <v>55</v>
      </c>
      <c r="B67" s="77" t="s">
        <v>70</v>
      </c>
      <c r="C67" s="37">
        <v>140459877000</v>
      </c>
      <c r="D67" s="78">
        <v>140459877000</v>
      </c>
      <c r="E67" s="433">
        <v>139451600000</v>
      </c>
      <c r="F67" s="8"/>
      <c r="G67" s="8"/>
      <c r="H67" s="532"/>
      <c r="I67" s="523"/>
    </row>
    <row r="68" spans="1:9" ht="21">
      <c r="A68" s="48">
        <v>56</v>
      </c>
      <c r="B68" s="49" t="s">
        <v>71</v>
      </c>
      <c r="C68" s="37">
        <v>268749600</v>
      </c>
      <c r="D68" s="78">
        <v>268749600</v>
      </c>
      <c r="E68" s="433">
        <v>268749600</v>
      </c>
      <c r="F68" s="8"/>
      <c r="G68" s="8"/>
      <c r="H68" s="532"/>
      <c r="I68" s="523"/>
    </row>
    <row r="69" spans="1:9">
      <c r="A69" s="48">
        <v>57</v>
      </c>
      <c r="B69" s="444" t="s">
        <v>72</v>
      </c>
      <c r="C69" s="78">
        <v>0</v>
      </c>
      <c r="D69" s="111">
        <v>808839000</v>
      </c>
      <c r="E69" s="433">
        <v>19578839000</v>
      </c>
      <c r="F69" s="8"/>
      <c r="G69" s="8"/>
      <c r="H69" s="532"/>
      <c r="I69" s="523"/>
    </row>
    <row r="70" spans="1:9" ht="21">
      <c r="A70" s="48"/>
      <c r="B70" s="529" t="s">
        <v>73</v>
      </c>
      <c r="C70" s="525">
        <f>SUM(C71:C93)</f>
        <v>101386812400</v>
      </c>
      <c r="D70" s="445">
        <f>SUM(D71:D94)</f>
        <v>101386812400</v>
      </c>
      <c r="E70" s="534">
        <f>SUM(E71:E94)</f>
        <v>110983128570</v>
      </c>
      <c r="F70" s="8"/>
      <c r="G70" s="8"/>
      <c r="H70" s="62"/>
      <c r="I70" s="8"/>
    </row>
    <row r="71" spans="1:9" ht="15" customHeight="1">
      <c r="A71" s="109">
        <v>58</v>
      </c>
      <c r="B71" s="77" t="s">
        <v>49</v>
      </c>
      <c r="C71" s="110">
        <v>777262570</v>
      </c>
      <c r="D71" s="111">
        <v>1593532000</v>
      </c>
      <c r="E71" s="433">
        <v>1763532000</v>
      </c>
      <c r="F71" s="8"/>
      <c r="G71" s="8"/>
      <c r="H71" s="62"/>
      <c r="I71" s="8"/>
    </row>
    <row r="72" spans="1:9">
      <c r="A72" s="109">
        <v>59</v>
      </c>
      <c r="B72" s="77" t="s">
        <v>50</v>
      </c>
      <c r="C72" s="110">
        <v>762570000</v>
      </c>
      <c r="D72" s="111">
        <v>1066905000</v>
      </c>
      <c r="E72" s="433">
        <v>1066905000</v>
      </c>
      <c r="F72" s="8"/>
      <c r="G72" s="8"/>
      <c r="H72" s="532"/>
      <c r="I72" s="523"/>
    </row>
    <row r="73" spans="1:9">
      <c r="A73" s="109">
        <v>60</v>
      </c>
      <c r="B73" s="77" t="s">
        <v>51</v>
      </c>
      <c r="C73" s="110">
        <v>404311000</v>
      </c>
      <c r="D73" s="111">
        <v>714064000</v>
      </c>
      <c r="E73" s="433">
        <v>714064000</v>
      </c>
      <c r="F73" s="8"/>
      <c r="G73" s="8"/>
      <c r="H73" s="532"/>
      <c r="I73" s="523"/>
    </row>
    <row r="74" spans="1:9">
      <c r="A74" s="109">
        <v>61</v>
      </c>
      <c r="B74" s="77" t="s">
        <v>74</v>
      </c>
      <c r="C74" s="110">
        <v>1278787000</v>
      </c>
      <c r="D74" s="111">
        <v>1078944000</v>
      </c>
      <c r="E74" s="433">
        <v>1100492757</v>
      </c>
      <c r="F74" s="8"/>
      <c r="G74" s="8"/>
      <c r="H74" s="532"/>
      <c r="I74" s="523"/>
    </row>
    <row r="75" spans="1:9" ht="15" customHeight="1">
      <c r="A75" s="109">
        <v>62</v>
      </c>
      <c r="B75" s="49" t="s">
        <v>53</v>
      </c>
      <c r="C75" s="110">
        <v>595000000</v>
      </c>
      <c r="D75" s="496">
        <v>595000000</v>
      </c>
      <c r="E75" s="433">
        <v>705498319</v>
      </c>
      <c r="F75" s="8"/>
      <c r="G75" s="8"/>
      <c r="H75" s="8"/>
      <c r="I75" s="8"/>
    </row>
    <row r="76" spans="1:9" ht="15" customHeight="1">
      <c r="A76" s="109">
        <v>63</v>
      </c>
      <c r="B76" s="49" t="s">
        <v>75</v>
      </c>
      <c r="C76" s="110">
        <v>11636650000</v>
      </c>
      <c r="D76" s="111">
        <v>9905359000</v>
      </c>
      <c r="E76" s="433">
        <v>10056456306</v>
      </c>
      <c r="F76" s="8"/>
      <c r="G76" s="8"/>
      <c r="H76" s="8"/>
      <c r="I76" s="8"/>
    </row>
    <row r="77" spans="1:9" ht="15" customHeight="1">
      <c r="A77" s="109">
        <v>64</v>
      </c>
      <c r="B77" s="77" t="s">
        <v>76</v>
      </c>
      <c r="C77" s="110">
        <v>2619090000</v>
      </c>
      <c r="D77" s="111">
        <v>2132424000</v>
      </c>
      <c r="E77" s="433">
        <v>2140875582</v>
      </c>
      <c r="F77" s="8"/>
      <c r="G77" s="8"/>
      <c r="H77" s="8"/>
      <c r="I77" s="8"/>
    </row>
    <row r="78" spans="1:9" ht="15" customHeight="1">
      <c r="A78" s="109">
        <v>65</v>
      </c>
      <c r="B78" s="49" t="s">
        <v>77</v>
      </c>
      <c r="C78" s="110">
        <v>456831000</v>
      </c>
      <c r="D78" s="111">
        <v>417629000</v>
      </c>
      <c r="E78" s="433">
        <v>419160643</v>
      </c>
      <c r="F78" s="8"/>
      <c r="G78" s="8"/>
      <c r="H78" s="8"/>
      <c r="I78" s="8"/>
    </row>
    <row r="79" spans="1:9" ht="15" customHeight="1">
      <c r="A79" s="109">
        <v>66</v>
      </c>
      <c r="B79" s="49" t="s">
        <v>57</v>
      </c>
      <c r="C79" s="110">
        <v>366032000</v>
      </c>
      <c r="D79" s="111">
        <v>380178000</v>
      </c>
      <c r="E79" s="433">
        <v>381169339</v>
      </c>
      <c r="F79" s="8"/>
      <c r="G79" s="8"/>
      <c r="H79" s="8"/>
      <c r="I79" s="8"/>
    </row>
    <row r="80" spans="1:9" ht="15" customHeight="1">
      <c r="A80" s="109">
        <v>67</v>
      </c>
      <c r="B80" s="49" t="s">
        <v>58</v>
      </c>
      <c r="C80" s="110">
        <v>1212935000</v>
      </c>
      <c r="D80" s="111">
        <v>593270000</v>
      </c>
      <c r="E80" s="433">
        <v>593270000</v>
      </c>
      <c r="F80" s="8"/>
      <c r="G80" s="8"/>
      <c r="H80" s="8"/>
      <c r="I80" s="8"/>
    </row>
    <row r="81" spans="1:9">
      <c r="A81" s="109">
        <v>68</v>
      </c>
      <c r="B81" s="77" t="s">
        <v>78</v>
      </c>
      <c r="C81" s="110">
        <v>2349399000</v>
      </c>
      <c r="D81" s="111">
        <v>1616380000</v>
      </c>
      <c r="E81" s="433">
        <v>1616380000</v>
      </c>
      <c r="F81" s="8"/>
      <c r="G81" s="8"/>
      <c r="H81" s="8"/>
      <c r="I81" s="8"/>
    </row>
    <row r="82" spans="1:9" ht="21">
      <c r="A82" s="109">
        <v>69</v>
      </c>
      <c r="B82" s="49" t="s">
        <v>59</v>
      </c>
      <c r="C82" s="110">
        <v>1484391430</v>
      </c>
      <c r="D82" s="111">
        <v>1374000000</v>
      </c>
      <c r="E82" s="433">
        <v>1375170224</v>
      </c>
      <c r="F82" s="8"/>
      <c r="G82" s="8"/>
      <c r="H82" s="8"/>
      <c r="I82" s="8"/>
    </row>
    <row r="83" spans="1:9">
      <c r="A83" s="109">
        <v>70</v>
      </c>
      <c r="B83" s="77" t="s">
        <v>62</v>
      </c>
      <c r="C83" s="112">
        <v>7766875000</v>
      </c>
      <c r="D83" s="495">
        <v>7766875000</v>
      </c>
      <c r="E83" s="442">
        <v>8621875000</v>
      </c>
      <c r="F83" s="8"/>
      <c r="G83" s="8"/>
      <c r="H83" s="8"/>
      <c r="I83" s="8"/>
    </row>
    <row r="84" spans="1:9">
      <c r="A84" s="109">
        <v>71</v>
      </c>
      <c r="B84" s="77" t="s">
        <v>61</v>
      </c>
      <c r="C84" s="110">
        <v>130000000</v>
      </c>
      <c r="D84" s="496">
        <v>130000000</v>
      </c>
      <c r="E84" s="433">
        <v>130000000</v>
      </c>
      <c r="F84" s="8"/>
      <c r="G84" s="8"/>
      <c r="H84" s="8"/>
      <c r="I84" s="8"/>
    </row>
    <row r="85" spans="1:9" ht="21">
      <c r="A85" s="109">
        <v>72</v>
      </c>
      <c r="B85" s="49" t="s">
        <v>79</v>
      </c>
      <c r="C85" s="110">
        <v>1866700000</v>
      </c>
      <c r="D85" s="496">
        <v>1866700000</v>
      </c>
      <c r="E85" s="433">
        <v>1866700000</v>
      </c>
      <c r="F85" s="8"/>
      <c r="G85" s="8"/>
      <c r="H85" s="8"/>
      <c r="I85" s="8"/>
    </row>
    <row r="86" spans="1:9">
      <c r="A86" s="109">
        <v>73</v>
      </c>
      <c r="B86" s="77" t="s">
        <v>64</v>
      </c>
      <c r="C86" s="110">
        <v>100000000</v>
      </c>
      <c r="D86" s="111">
        <v>1010271500</v>
      </c>
      <c r="E86" s="433">
        <v>7823821500</v>
      </c>
      <c r="F86" s="8"/>
      <c r="G86" s="8"/>
      <c r="H86" s="8"/>
      <c r="I86" s="8"/>
    </row>
    <row r="87" spans="1:9">
      <c r="A87" s="109">
        <v>74</v>
      </c>
      <c r="B87" s="49" t="s">
        <v>80</v>
      </c>
      <c r="C87" s="110">
        <v>345175000</v>
      </c>
      <c r="D87" s="496">
        <v>345175000</v>
      </c>
      <c r="E87" s="442">
        <v>345175000</v>
      </c>
      <c r="F87" s="8"/>
      <c r="G87" s="8"/>
      <c r="H87" s="8"/>
      <c r="I87" s="8"/>
    </row>
    <row r="88" spans="1:9">
      <c r="A88" s="109">
        <v>75</v>
      </c>
      <c r="B88" s="77" t="s">
        <v>66</v>
      </c>
      <c r="C88" s="110">
        <v>223344200</v>
      </c>
      <c r="D88" s="496">
        <v>223344200</v>
      </c>
      <c r="E88" s="433">
        <v>331344200</v>
      </c>
      <c r="F88" s="8"/>
      <c r="G88" s="8"/>
      <c r="H88" s="62"/>
      <c r="I88" s="8"/>
    </row>
    <row r="89" spans="1:9" ht="21">
      <c r="A89" s="109">
        <v>76</v>
      </c>
      <c r="B89" s="49" t="s">
        <v>81</v>
      </c>
      <c r="C89" s="110">
        <v>170000000</v>
      </c>
      <c r="D89" s="496">
        <v>170000000</v>
      </c>
      <c r="E89" s="433">
        <v>170000000</v>
      </c>
      <c r="F89" s="8"/>
      <c r="G89" s="8"/>
      <c r="H89" s="8"/>
      <c r="I89" s="8"/>
    </row>
    <row r="90" spans="1:9" ht="21">
      <c r="A90" s="109">
        <v>77</v>
      </c>
      <c r="B90" s="49" t="s">
        <v>82</v>
      </c>
      <c r="C90" s="110">
        <v>80000000</v>
      </c>
      <c r="D90" s="496">
        <v>80000000</v>
      </c>
      <c r="E90" s="433">
        <v>80000000</v>
      </c>
      <c r="F90" s="523"/>
      <c r="G90" s="523"/>
      <c r="H90" s="532"/>
      <c r="I90" s="523"/>
    </row>
    <row r="91" spans="1:9">
      <c r="A91" s="109">
        <v>78</v>
      </c>
      <c r="B91" s="49" t="s">
        <v>69</v>
      </c>
      <c r="C91" s="110">
        <v>204273800</v>
      </c>
      <c r="D91" s="111">
        <v>1371491300</v>
      </c>
      <c r="E91" s="433">
        <v>1717691300</v>
      </c>
      <c r="F91" s="8"/>
      <c r="G91" s="8"/>
      <c r="H91" s="8"/>
      <c r="I91" s="8"/>
    </row>
    <row r="92" spans="1:9" ht="15" customHeight="1">
      <c r="A92" s="109">
        <v>79</v>
      </c>
      <c r="B92" s="49" t="s">
        <v>83</v>
      </c>
      <c r="C92" s="110">
        <v>66351763000</v>
      </c>
      <c r="D92" s="496">
        <v>66351763000</v>
      </c>
      <c r="E92" s="433">
        <v>67360040000</v>
      </c>
      <c r="F92" s="523"/>
      <c r="G92" s="523"/>
      <c r="H92" s="62"/>
      <c r="I92" s="8"/>
    </row>
    <row r="93" spans="1:9" ht="21">
      <c r="A93" s="109">
        <v>80</v>
      </c>
      <c r="B93" s="49" t="s">
        <v>84</v>
      </c>
      <c r="C93" s="110">
        <v>205422400</v>
      </c>
      <c r="D93" s="496">
        <v>205422400</v>
      </c>
      <c r="E93" s="433">
        <v>205422400</v>
      </c>
      <c r="F93" s="8"/>
      <c r="G93" s="8"/>
      <c r="H93" s="8"/>
      <c r="I93" s="8"/>
    </row>
    <row r="94" spans="1:9">
      <c r="A94" s="48">
        <v>81</v>
      </c>
      <c r="B94" s="444" t="s">
        <v>72</v>
      </c>
      <c r="C94" s="78">
        <v>0</v>
      </c>
      <c r="D94" s="111">
        <v>398085000</v>
      </c>
      <c r="E94" s="433">
        <v>398085000</v>
      </c>
      <c r="F94" s="8"/>
      <c r="G94" s="8"/>
      <c r="H94" s="8"/>
      <c r="I94" s="8"/>
    </row>
    <row r="95" spans="1:9">
      <c r="A95" s="48"/>
      <c r="B95" s="529" t="s">
        <v>85</v>
      </c>
      <c r="C95" s="525">
        <f>SUM(C96:C106)</f>
        <v>28208823900</v>
      </c>
      <c r="D95" s="445">
        <f>SUM(D96:D106)</f>
        <v>28208823900</v>
      </c>
      <c r="E95" s="627">
        <f>SUM(E96:E106)</f>
        <v>28682573900</v>
      </c>
      <c r="F95" s="756"/>
      <c r="G95" s="756"/>
      <c r="H95" s="756"/>
      <c r="I95" s="523"/>
    </row>
    <row r="96" spans="1:9">
      <c r="A96" s="48">
        <v>82</v>
      </c>
      <c r="B96" s="49" t="s">
        <v>86</v>
      </c>
      <c r="C96" s="110">
        <v>955594000</v>
      </c>
      <c r="D96" s="111">
        <v>932794000</v>
      </c>
      <c r="E96" s="622">
        <v>1082794000</v>
      </c>
      <c r="F96" s="8"/>
      <c r="G96" s="8"/>
      <c r="H96" s="532"/>
      <c r="I96" s="523"/>
    </row>
    <row r="97" spans="1:9">
      <c r="A97" s="48">
        <v>83</v>
      </c>
      <c r="B97" s="49" t="s">
        <v>87</v>
      </c>
      <c r="C97" s="110">
        <v>764242000</v>
      </c>
      <c r="D97" s="113">
        <v>718131000</v>
      </c>
      <c r="E97" s="433">
        <v>718131000</v>
      </c>
      <c r="F97" s="8"/>
      <c r="G97" s="8"/>
      <c r="H97" s="532"/>
      <c r="I97" s="523"/>
    </row>
    <row r="98" spans="1:9" ht="21">
      <c r="A98" s="48">
        <v>84</v>
      </c>
      <c r="B98" s="49" t="s">
        <v>88</v>
      </c>
      <c r="C98" s="110">
        <v>705000000</v>
      </c>
      <c r="D98" s="496">
        <v>705000000</v>
      </c>
      <c r="E98" s="620">
        <v>785000000</v>
      </c>
      <c r="F98" s="8"/>
      <c r="G98" s="8"/>
      <c r="H98" s="8"/>
      <c r="I98" s="8"/>
    </row>
    <row r="99" spans="1:9" ht="21">
      <c r="A99" s="48">
        <v>85</v>
      </c>
      <c r="B99" s="49" t="s">
        <v>89</v>
      </c>
      <c r="C99" s="110">
        <v>145000000</v>
      </c>
      <c r="D99" s="496">
        <v>145000000</v>
      </c>
      <c r="E99" s="433">
        <v>145000000</v>
      </c>
      <c r="F99" s="8"/>
      <c r="G99" s="8"/>
      <c r="H99" s="8"/>
      <c r="I99" s="8"/>
    </row>
    <row r="100" spans="1:9">
      <c r="A100" s="48">
        <v>86</v>
      </c>
      <c r="B100" s="77" t="s">
        <v>90</v>
      </c>
      <c r="C100" s="110">
        <v>110000000</v>
      </c>
      <c r="D100" s="111">
        <v>141270000</v>
      </c>
      <c r="E100" s="621">
        <v>141270000</v>
      </c>
      <c r="F100" s="8"/>
      <c r="G100" s="8"/>
      <c r="H100" s="8"/>
      <c r="I100" s="8"/>
    </row>
    <row r="101" spans="1:9">
      <c r="A101" s="48">
        <v>87</v>
      </c>
      <c r="B101" s="49" t="s">
        <v>91</v>
      </c>
      <c r="C101" s="110">
        <v>400000000</v>
      </c>
      <c r="D101" s="111">
        <v>411150000</v>
      </c>
      <c r="E101" s="433">
        <v>411150000</v>
      </c>
      <c r="F101" s="8"/>
      <c r="G101" s="8"/>
      <c r="H101" s="8"/>
      <c r="I101" s="8"/>
    </row>
    <row r="102" spans="1:9" ht="15" customHeight="1">
      <c r="A102" s="48">
        <v>88</v>
      </c>
      <c r="B102" s="77" t="s">
        <v>92</v>
      </c>
      <c r="C102" s="110">
        <v>29865000</v>
      </c>
      <c r="D102" s="496">
        <v>29865000</v>
      </c>
      <c r="E102" s="433">
        <v>229865000</v>
      </c>
      <c r="F102" s="8"/>
      <c r="G102" s="8"/>
      <c r="H102" s="8"/>
      <c r="I102" s="8"/>
    </row>
    <row r="103" spans="1:9" ht="21">
      <c r="A103" s="48">
        <v>89</v>
      </c>
      <c r="B103" s="49" t="s">
        <v>93</v>
      </c>
      <c r="C103" s="110">
        <v>95425900</v>
      </c>
      <c r="D103" s="496">
        <v>95425900</v>
      </c>
      <c r="E103" s="433">
        <v>95425900</v>
      </c>
      <c r="F103" s="8"/>
      <c r="G103" s="8"/>
      <c r="H103" s="8"/>
      <c r="I103" s="8"/>
    </row>
    <row r="104" spans="1:9" ht="15" customHeight="1">
      <c r="A104" s="48">
        <v>90</v>
      </c>
      <c r="B104" s="49" t="s">
        <v>94</v>
      </c>
      <c r="C104" s="110">
        <v>308132000</v>
      </c>
      <c r="D104" s="111">
        <v>334623000</v>
      </c>
      <c r="E104" s="433">
        <v>378373000</v>
      </c>
      <c r="F104" s="8"/>
      <c r="G104" s="8"/>
      <c r="H104" s="8"/>
      <c r="I104" s="8"/>
    </row>
    <row r="105" spans="1:9">
      <c r="A105" s="48">
        <v>91</v>
      </c>
      <c r="B105" s="77" t="s">
        <v>95</v>
      </c>
      <c r="C105" s="110">
        <v>24439400000</v>
      </c>
      <c r="D105" s="496">
        <v>24439400000</v>
      </c>
      <c r="E105" s="433">
        <v>24439400000</v>
      </c>
      <c r="F105" s="8"/>
      <c r="G105" s="8"/>
      <c r="H105" s="8"/>
      <c r="I105" s="8"/>
    </row>
    <row r="106" spans="1:9">
      <c r="A106" s="48">
        <v>92</v>
      </c>
      <c r="B106" s="49" t="s">
        <v>96</v>
      </c>
      <c r="C106" s="37">
        <v>256165000</v>
      </c>
      <c r="D106" s="78">
        <v>256165000</v>
      </c>
      <c r="E106" s="433">
        <v>256165000</v>
      </c>
      <c r="F106" s="8"/>
      <c r="G106" s="8"/>
      <c r="H106" s="8"/>
      <c r="I106" s="8"/>
    </row>
    <row r="107" spans="1:9" ht="15" customHeight="1">
      <c r="A107" s="48"/>
      <c r="B107" s="535" t="s">
        <v>97</v>
      </c>
      <c r="C107" s="525">
        <f>SUM(C108:C116)</f>
        <v>15779634800</v>
      </c>
      <c r="D107" s="445">
        <f>SUM(D108:D116)</f>
        <v>15779634800</v>
      </c>
      <c r="E107" s="627">
        <f>SUM(E108:E116)</f>
        <v>15729634800</v>
      </c>
      <c r="F107" s="8"/>
      <c r="G107" s="8"/>
      <c r="H107" s="8"/>
      <c r="I107" s="8"/>
    </row>
    <row r="108" spans="1:9" ht="21">
      <c r="A108" s="109">
        <v>93</v>
      </c>
      <c r="B108" s="49" t="s">
        <v>98</v>
      </c>
      <c r="C108" s="37">
        <v>180000000</v>
      </c>
      <c r="D108" s="78">
        <v>180000000</v>
      </c>
      <c r="E108" s="623">
        <v>130000000</v>
      </c>
      <c r="F108" s="8"/>
      <c r="G108" s="8"/>
      <c r="H108" s="8"/>
      <c r="I108" s="8"/>
    </row>
    <row r="109" spans="1:9" ht="21">
      <c r="A109" s="109">
        <v>94</v>
      </c>
      <c r="B109" s="49" t="s">
        <v>99</v>
      </c>
      <c r="C109" s="37">
        <v>125000000</v>
      </c>
      <c r="D109" s="78">
        <v>125000000</v>
      </c>
      <c r="E109" s="442">
        <v>125000000</v>
      </c>
      <c r="F109" s="8"/>
      <c r="G109" s="8"/>
      <c r="H109" s="8"/>
      <c r="I109" s="8"/>
    </row>
    <row r="110" spans="1:9">
      <c r="A110" s="109">
        <v>95</v>
      </c>
      <c r="B110" s="49" t="s">
        <v>100</v>
      </c>
      <c r="C110" s="37">
        <v>125000000</v>
      </c>
      <c r="D110" s="78">
        <v>125000000</v>
      </c>
      <c r="E110" s="433">
        <v>125000000</v>
      </c>
      <c r="F110" s="8"/>
      <c r="G110" s="8"/>
      <c r="H110" s="8"/>
      <c r="I110" s="8"/>
    </row>
    <row r="111" spans="1:9" ht="21">
      <c r="A111" s="109">
        <v>96</v>
      </c>
      <c r="B111" s="49" t="s">
        <v>101</v>
      </c>
      <c r="C111" s="37">
        <v>1073850000</v>
      </c>
      <c r="D111" s="78">
        <v>1073850000</v>
      </c>
      <c r="E111" s="433">
        <v>1073850000</v>
      </c>
      <c r="F111" s="8"/>
      <c r="G111" s="8"/>
      <c r="H111" s="8"/>
      <c r="I111" s="8"/>
    </row>
    <row r="112" spans="1:9" ht="21">
      <c r="A112" s="109">
        <v>97</v>
      </c>
      <c r="B112" s="49" t="s">
        <v>102</v>
      </c>
      <c r="C112" s="37">
        <v>1254727000</v>
      </c>
      <c r="D112" s="78">
        <v>1254727000</v>
      </c>
      <c r="E112" s="433">
        <v>1254727000</v>
      </c>
      <c r="F112" s="8"/>
      <c r="G112" s="8"/>
      <c r="H112" s="8"/>
      <c r="I112" s="8"/>
    </row>
    <row r="113" spans="1:9" ht="21">
      <c r="A113" s="109">
        <v>98</v>
      </c>
      <c r="B113" s="49" t="s">
        <v>103</v>
      </c>
      <c r="C113" s="37">
        <v>216111800</v>
      </c>
      <c r="D113" s="78">
        <v>216111800</v>
      </c>
      <c r="E113" s="433">
        <v>216111800</v>
      </c>
      <c r="F113" s="8"/>
      <c r="G113" s="8"/>
      <c r="H113" s="8"/>
      <c r="I113" s="8"/>
    </row>
    <row r="114" spans="1:9" ht="21">
      <c r="A114" s="109">
        <v>99</v>
      </c>
      <c r="B114" s="49" t="s">
        <v>104</v>
      </c>
      <c r="C114" s="37">
        <v>469337200</v>
      </c>
      <c r="D114" s="78">
        <v>469337200</v>
      </c>
      <c r="E114" s="433">
        <v>469337200</v>
      </c>
      <c r="F114" s="8"/>
      <c r="G114" s="8"/>
      <c r="H114" s="8"/>
      <c r="I114" s="8"/>
    </row>
    <row r="115" spans="1:9">
      <c r="A115" s="109">
        <v>100</v>
      </c>
      <c r="B115" s="49" t="s">
        <v>105</v>
      </c>
      <c r="C115" s="37">
        <v>12234230000</v>
      </c>
      <c r="D115" s="78">
        <v>12234230000</v>
      </c>
      <c r="E115" s="433">
        <v>12234230000</v>
      </c>
      <c r="F115" s="8"/>
      <c r="G115" s="8"/>
      <c r="H115" s="8"/>
      <c r="I115" s="8"/>
    </row>
    <row r="116" spans="1:9" ht="21">
      <c r="A116" s="109">
        <v>101</v>
      </c>
      <c r="B116" s="49" t="s">
        <v>106</v>
      </c>
      <c r="C116" s="37">
        <v>101378800</v>
      </c>
      <c r="D116" s="78">
        <v>101378800</v>
      </c>
      <c r="E116" s="433">
        <v>101378800</v>
      </c>
      <c r="F116" s="8"/>
      <c r="G116" s="8"/>
      <c r="H116" s="62"/>
      <c r="I116" s="536"/>
    </row>
    <row r="117" spans="1:9" ht="42">
      <c r="A117" s="109"/>
      <c r="B117" s="520" t="s">
        <v>107</v>
      </c>
      <c r="C117" s="159">
        <f>C118+C119</f>
        <v>10297842520</v>
      </c>
      <c r="D117" s="500">
        <f>D118+D119</f>
        <v>10297842520</v>
      </c>
      <c r="E117" s="627">
        <f>E118+E119</f>
        <v>10297842520</v>
      </c>
      <c r="F117" s="8"/>
      <c r="G117" s="8"/>
      <c r="H117" s="8"/>
      <c r="I117" s="8"/>
    </row>
    <row r="118" spans="1:9" ht="31.5">
      <c r="A118" s="109">
        <v>102</v>
      </c>
      <c r="B118" s="133" t="s">
        <v>108</v>
      </c>
      <c r="C118" s="110">
        <v>10161860520</v>
      </c>
      <c r="D118" s="496">
        <v>10161860520</v>
      </c>
      <c r="E118" s="433">
        <v>10161860520</v>
      </c>
      <c r="F118" s="8"/>
      <c r="G118" s="8"/>
      <c r="H118" s="8"/>
      <c r="I118" s="8"/>
    </row>
    <row r="119" spans="1:9" ht="31.5">
      <c r="A119" s="109">
        <v>103</v>
      </c>
      <c r="B119" s="133" t="s">
        <v>109</v>
      </c>
      <c r="C119" s="37">
        <v>135982000</v>
      </c>
      <c r="D119" s="78">
        <v>135982000</v>
      </c>
      <c r="E119" s="433">
        <v>135982000</v>
      </c>
      <c r="F119" s="523"/>
      <c r="G119" s="523"/>
      <c r="H119" s="62"/>
      <c r="I119" s="523"/>
    </row>
    <row r="120" spans="1:9" ht="42">
      <c r="A120" s="109"/>
      <c r="B120" s="520" t="s">
        <v>110</v>
      </c>
      <c r="C120" s="159">
        <f>C121+C122</f>
        <v>577895000</v>
      </c>
      <c r="D120" s="500">
        <f>D121+D122</f>
        <v>577895000</v>
      </c>
      <c r="E120" s="627">
        <f>E121+E122</f>
        <v>617895000</v>
      </c>
      <c r="F120" s="523"/>
      <c r="G120" s="523"/>
      <c r="H120" s="523"/>
      <c r="I120" s="523"/>
    </row>
    <row r="121" spans="1:9" ht="21">
      <c r="A121" s="109">
        <v>104</v>
      </c>
      <c r="B121" s="133" t="s">
        <v>111</v>
      </c>
      <c r="C121" s="110">
        <v>168755000</v>
      </c>
      <c r="D121" s="496">
        <v>168755000</v>
      </c>
      <c r="E121" s="621">
        <v>168755000</v>
      </c>
      <c r="F121" s="8"/>
      <c r="G121" s="8"/>
      <c r="H121" s="62"/>
      <c r="I121" s="8"/>
    </row>
    <row r="122" spans="1:9" ht="21">
      <c r="A122" s="109">
        <v>105</v>
      </c>
      <c r="B122" s="133" t="s">
        <v>112</v>
      </c>
      <c r="C122" s="110">
        <v>409140000</v>
      </c>
      <c r="D122" s="496">
        <v>409140000</v>
      </c>
      <c r="E122" s="621">
        <v>449140000</v>
      </c>
      <c r="F122" s="8"/>
      <c r="G122" s="8"/>
      <c r="H122" s="62"/>
      <c r="I122" s="8"/>
    </row>
    <row r="123" spans="1:9" ht="21">
      <c r="A123" s="109"/>
      <c r="B123" s="520" t="s">
        <v>113</v>
      </c>
      <c r="C123" s="159">
        <f>SUM(C124)</f>
        <v>1537440000</v>
      </c>
      <c r="D123" s="500">
        <f>SUM(D124)</f>
        <v>1537440000</v>
      </c>
      <c r="E123" s="561">
        <v>1537440000</v>
      </c>
      <c r="F123" s="8"/>
      <c r="G123" s="8"/>
      <c r="H123" s="62"/>
      <c r="I123" s="8"/>
    </row>
    <row r="124" spans="1:9" ht="21">
      <c r="A124" s="109">
        <v>106</v>
      </c>
      <c r="B124" s="133" t="s">
        <v>114</v>
      </c>
      <c r="C124" s="110">
        <v>1537440000</v>
      </c>
      <c r="D124" s="496">
        <v>1537440000</v>
      </c>
      <c r="E124" s="624">
        <v>1537440000</v>
      </c>
      <c r="F124" s="8"/>
      <c r="G124" s="8"/>
      <c r="H124" s="8"/>
      <c r="I124" s="8"/>
    </row>
    <row r="125" spans="1:9" ht="31.5">
      <c r="A125" s="109"/>
      <c r="B125" s="520" t="s">
        <v>115</v>
      </c>
      <c r="C125" s="159">
        <v>6434585623</v>
      </c>
      <c r="D125" s="500">
        <v>6434585623</v>
      </c>
      <c r="E125" s="561">
        <v>6504585623</v>
      </c>
      <c r="F125" s="208"/>
      <c r="G125" s="208"/>
      <c r="H125" s="208"/>
      <c r="I125" s="8"/>
    </row>
    <row r="126" spans="1:9" ht="21">
      <c r="A126" s="109">
        <v>107</v>
      </c>
      <c r="B126" s="133" t="s">
        <v>116</v>
      </c>
      <c r="C126" s="110">
        <v>6434585623</v>
      </c>
      <c r="D126" s="496">
        <v>6434585623</v>
      </c>
      <c r="E126" s="624">
        <v>6504585623</v>
      </c>
      <c r="F126" s="8"/>
      <c r="G126" s="8"/>
      <c r="H126" s="532"/>
      <c r="I126" s="523"/>
    </row>
    <row r="127" spans="1:9" ht="21">
      <c r="A127" s="109"/>
      <c r="B127" s="520" t="s">
        <v>117</v>
      </c>
      <c r="C127" s="159">
        <f>SUM(C128:C129)</f>
        <v>2033600000</v>
      </c>
      <c r="D127" s="500">
        <f>SUM(D128:D129)</f>
        <v>2033600000</v>
      </c>
      <c r="E127" s="627">
        <f>E128+E129</f>
        <v>1883600000</v>
      </c>
      <c r="F127" s="8"/>
      <c r="G127" s="8"/>
      <c r="H127" s="532"/>
      <c r="I127" s="523"/>
    </row>
    <row r="128" spans="1:9" ht="21">
      <c r="A128" s="109">
        <v>108</v>
      </c>
      <c r="B128" s="133" t="s">
        <v>118</v>
      </c>
      <c r="C128" s="110">
        <v>690560000</v>
      </c>
      <c r="D128" s="496">
        <v>690560000</v>
      </c>
      <c r="E128" s="624">
        <v>690560000</v>
      </c>
      <c r="F128" s="8"/>
      <c r="G128" s="8"/>
      <c r="H128" s="91"/>
      <c r="I128" s="8"/>
    </row>
    <row r="129" spans="1:9" ht="21">
      <c r="A129" s="109">
        <v>109</v>
      </c>
      <c r="B129" s="133" t="s">
        <v>119</v>
      </c>
      <c r="C129" s="110">
        <v>1343040000</v>
      </c>
      <c r="D129" s="496">
        <v>1343040000</v>
      </c>
      <c r="E129" s="624">
        <v>1193040000</v>
      </c>
      <c r="F129" s="8"/>
      <c r="G129" s="8"/>
      <c r="H129" s="91"/>
      <c r="I129" s="8"/>
    </row>
    <row r="130" spans="1:9" ht="21">
      <c r="A130" s="109"/>
      <c r="B130" s="520" t="s">
        <v>120</v>
      </c>
      <c r="C130" s="159">
        <f>SUM(C131)</f>
        <v>220000000</v>
      </c>
      <c r="D130" s="500">
        <f>SUM(D131)</f>
        <v>220000000</v>
      </c>
      <c r="E130" s="159">
        <f>SUM(E131)</f>
        <v>220000000</v>
      </c>
      <c r="F130" s="8"/>
      <c r="G130" s="8"/>
      <c r="H130" s="62"/>
      <c r="I130" s="8"/>
    </row>
    <row r="131" spans="1:9" ht="21">
      <c r="A131" s="109">
        <v>110</v>
      </c>
      <c r="B131" s="133" t="s">
        <v>121</v>
      </c>
      <c r="C131" s="110">
        <v>220000000</v>
      </c>
      <c r="D131" s="496">
        <v>220000000</v>
      </c>
      <c r="E131" s="624">
        <v>220000000</v>
      </c>
      <c r="F131" s="8"/>
      <c r="G131" s="8"/>
      <c r="H131" s="62"/>
      <c r="I131" s="8"/>
    </row>
    <row r="132" spans="1:9">
      <c r="A132" s="784" t="s">
        <v>122</v>
      </c>
      <c r="B132" s="785"/>
      <c r="C132" s="158">
        <f>C130+C127+C123+C120+C117+C107+C95+C70+C45+C41+C37+C26+C23+C18+C13+C5+C125</f>
        <v>1210522670790</v>
      </c>
      <c r="D132" s="500">
        <f>D5+D13+D18+D23+D26+D37+D41+D45+D70+D95+D107+D117+D120+D123+D125+D127+D130</f>
        <v>1210522670790</v>
      </c>
      <c r="E132" s="628">
        <f>E5+E13+E18+E23+E26+E37+E41+E45+E70+E95+E107+E117+E120+E123+E125+E127+E130</f>
        <v>1242330366803</v>
      </c>
      <c r="F132" s="8"/>
      <c r="G132" s="8"/>
      <c r="H132" s="62"/>
      <c r="I132" s="8"/>
    </row>
  </sheetData>
  <mergeCells count="1">
    <mergeCell ref="A132:B132"/>
  </mergeCells>
  <pageMargins left="0.70866141732283505" right="0.70866141732283505" top="0.74803149606299202" bottom="0.74803149606299202" header="0.31496062992126" footer="0.31496062992126"/>
  <pageSetup paperSize="1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88"/>
  <sheetViews>
    <sheetView workbookViewId="0">
      <selection sqref="A1:G1"/>
    </sheetView>
  </sheetViews>
  <sheetFormatPr defaultColWidth="9" defaultRowHeight="15"/>
  <cols>
    <col min="1" max="1" width="5.7109375" style="3" customWidth="1"/>
    <col min="2" max="2" width="15.7109375" customWidth="1"/>
    <col min="3" max="3" width="25.7109375" customWidth="1"/>
    <col min="4" max="4" width="19.7109375" customWidth="1"/>
    <col min="5" max="5" width="30.7109375" style="284" customWidth="1"/>
    <col min="6" max="6" width="15.7109375" style="285" customWidth="1"/>
    <col min="7" max="7" width="30.7109375" customWidth="1"/>
    <col min="8" max="8" width="3.7109375" customWidth="1"/>
    <col min="9" max="9" width="30.7109375" style="9" customWidth="1"/>
    <col min="10" max="10" width="15.28515625" customWidth="1"/>
    <col min="11" max="12" width="13.85546875" customWidth="1"/>
    <col min="13" max="14" width="12.7109375" customWidth="1"/>
    <col min="15" max="15" width="11.7109375" customWidth="1"/>
    <col min="16" max="16" width="12.7109375" customWidth="1"/>
  </cols>
  <sheetData>
    <row r="1" spans="1:9">
      <c r="A1" s="788" t="s">
        <v>634</v>
      </c>
      <c r="B1" s="788"/>
      <c r="C1" s="788"/>
      <c r="D1" s="788"/>
      <c r="E1" s="788"/>
      <c r="F1" s="788"/>
      <c r="G1" s="788"/>
    </row>
    <row r="3" spans="1:9" ht="20.100000000000001" customHeight="1">
      <c r="A3" s="157" t="s">
        <v>2</v>
      </c>
      <c r="B3" s="157" t="s">
        <v>148</v>
      </c>
      <c r="C3" s="157" t="s">
        <v>149</v>
      </c>
      <c r="D3" s="157" t="s">
        <v>150</v>
      </c>
      <c r="E3" s="177" t="s">
        <v>151</v>
      </c>
      <c r="F3" s="242" t="s">
        <v>152</v>
      </c>
      <c r="G3" s="157" t="s">
        <v>3</v>
      </c>
    </row>
    <row r="4" spans="1:9" ht="25.5" customHeight="1">
      <c r="A4" s="157"/>
      <c r="B4" s="157"/>
      <c r="C4" s="157"/>
      <c r="D4" s="157"/>
      <c r="E4" s="286"/>
      <c r="F4" s="287">
        <f>F5+F6</f>
        <v>17336000</v>
      </c>
      <c r="G4" s="288" t="s">
        <v>8</v>
      </c>
    </row>
    <row r="5" spans="1:9" ht="42">
      <c r="A5" s="109">
        <f>IF(ISBLANK(B5),"",COUNTA($B$5:B5))</f>
        <v>1</v>
      </c>
      <c r="B5" s="207" t="s">
        <v>635</v>
      </c>
      <c r="C5" s="179" t="s">
        <v>636</v>
      </c>
      <c r="D5" s="109" t="s">
        <v>158</v>
      </c>
      <c r="E5" s="289" t="s">
        <v>637</v>
      </c>
      <c r="F5" s="290">
        <v>8678000</v>
      </c>
      <c r="G5" s="247" t="s">
        <v>8</v>
      </c>
    </row>
    <row r="6" spans="1:9" ht="42">
      <c r="A6" s="109">
        <f>IF(ISBLANK(B6),"",COUNTA($B$5:B6))</f>
        <v>2</v>
      </c>
      <c r="B6" s="291" t="s">
        <v>638</v>
      </c>
      <c r="C6" s="189" t="s">
        <v>639</v>
      </c>
      <c r="D6" s="292" t="s">
        <v>158</v>
      </c>
      <c r="E6" s="187" t="s">
        <v>640</v>
      </c>
      <c r="F6" s="293">
        <v>8658000</v>
      </c>
      <c r="G6" s="247" t="s">
        <v>8</v>
      </c>
      <c r="I6" s="12"/>
    </row>
    <row r="7" spans="1:9" ht="31.5">
      <c r="A7" s="109" t="str">
        <f>IF(ISBLANK(B7),"",COUNTA($B$5:B7))</f>
        <v/>
      </c>
      <c r="B7" s="291"/>
      <c r="C7" s="189"/>
      <c r="D7" s="292"/>
      <c r="E7" s="187"/>
      <c r="F7" s="294">
        <f>F8+F9</f>
        <v>81376500</v>
      </c>
      <c r="G7" s="186" t="s">
        <v>641</v>
      </c>
      <c r="I7" s="12"/>
    </row>
    <row r="8" spans="1:9" ht="63">
      <c r="A8" s="109">
        <f>IF(ISBLANK(B8),"",COUNTA($B$5:B8))</f>
        <v>3</v>
      </c>
      <c r="B8" s="291" t="s">
        <v>642</v>
      </c>
      <c r="C8" s="189" t="s">
        <v>643</v>
      </c>
      <c r="D8" s="292" t="s">
        <v>158</v>
      </c>
      <c r="E8" s="187" t="s">
        <v>644</v>
      </c>
      <c r="F8" s="236">
        <v>69076500</v>
      </c>
      <c r="G8" s="189" t="s">
        <v>641</v>
      </c>
    </row>
    <row r="9" spans="1:9" ht="63">
      <c r="A9" s="109">
        <f>IF(ISBLANK(B9),"",COUNTA($B$5:B9))</f>
        <v>4</v>
      </c>
      <c r="B9" s="291" t="s">
        <v>642</v>
      </c>
      <c r="C9" s="189" t="s">
        <v>645</v>
      </c>
      <c r="D9" s="292" t="s">
        <v>158</v>
      </c>
      <c r="E9" s="187" t="s">
        <v>646</v>
      </c>
      <c r="F9" s="236">
        <v>12300000</v>
      </c>
      <c r="G9" s="189" t="s">
        <v>641</v>
      </c>
    </row>
    <row r="10" spans="1:9" s="260" customFormat="1" ht="25.5" customHeight="1">
      <c r="A10" s="109" t="str">
        <f>IF(ISBLANK(B10),"",COUNTA($B$5:B10))</f>
        <v/>
      </c>
      <c r="B10" s="178"/>
      <c r="C10" s="179"/>
      <c r="D10" s="109"/>
      <c r="E10" s="180"/>
      <c r="F10" s="193">
        <f>SUM(F11:F18)</f>
        <v>43198315641</v>
      </c>
      <c r="G10" s="295" t="s">
        <v>16</v>
      </c>
      <c r="I10" s="298"/>
    </row>
    <row r="11" spans="1:9" ht="57" customHeight="1">
      <c r="A11" s="109">
        <f>IF(ISBLANK(B11),"",COUNTA($B$5:B11))</f>
        <v>5</v>
      </c>
      <c r="B11" s="207" t="s">
        <v>635</v>
      </c>
      <c r="C11" s="179" t="s">
        <v>647</v>
      </c>
      <c r="D11" s="109" t="s">
        <v>158</v>
      </c>
      <c r="E11" s="180" t="s">
        <v>648</v>
      </c>
      <c r="F11" s="50">
        <v>39150367648</v>
      </c>
      <c r="G11" s="179" t="s">
        <v>16</v>
      </c>
      <c r="I11" s="298"/>
    </row>
    <row r="12" spans="1:9" ht="52.5">
      <c r="A12" s="109">
        <f>IF(ISBLANK(B12),"",COUNTA($B$5:B12))</f>
        <v>6</v>
      </c>
      <c r="B12" s="207" t="s">
        <v>635</v>
      </c>
      <c r="C12" s="179" t="s">
        <v>649</v>
      </c>
      <c r="D12" s="109" t="s">
        <v>158</v>
      </c>
      <c r="E12" s="180" t="s">
        <v>650</v>
      </c>
      <c r="F12" s="50">
        <v>80441442</v>
      </c>
      <c r="G12" s="179" t="s">
        <v>16</v>
      </c>
    </row>
    <row r="13" spans="1:9" ht="46.5" customHeight="1">
      <c r="A13" s="109">
        <f>IF(ISBLANK(B13),"",COUNTA($B$5:B13))</f>
        <v>7</v>
      </c>
      <c r="B13" s="207" t="s">
        <v>651</v>
      </c>
      <c r="C13" s="179" t="s">
        <v>652</v>
      </c>
      <c r="D13" s="109" t="s">
        <v>158</v>
      </c>
      <c r="E13" s="180" t="s">
        <v>653</v>
      </c>
      <c r="F13" s="50">
        <v>34064472</v>
      </c>
      <c r="G13" s="179" t="s">
        <v>16</v>
      </c>
    </row>
    <row r="14" spans="1:9" ht="46.5" customHeight="1">
      <c r="A14" s="109">
        <f>IF(ISBLANK(B14),"",COUNTA($B$5:B14))</f>
        <v>8</v>
      </c>
      <c r="B14" s="207" t="s">
        <v>651</v>
      </c>
      <c r="C14" s="179" t="s">
        <v>654</v>
      </c>
      <c r="D14" s="109" t="s">
        <v>158</v>
      </c>
      <c r="E14" s="180" t="s">
        <v>655</v>
      </c>
      <c r="F14" s="50">
        <v>16504176</v>
      </c>
      <c r="G14" s="179" t="s">
        <v>16</v>
      </c>
    </row>
    <row r="15" spans="1:9" ht="52.5">
      <c r="A15" s="109">
        <f>IF(ISBLANK(B15),"",COUNTA($B$5:B15))</f>
        <v>9</v>
      </c>
      <c r="B15" s="207" t="s">
        <v>651</v>
      </c>
      <c r="C15" s="179" t="s">
        <v>656</v>
      </c>
      <c r="D15" s="109" t="s">
        <v>158</v>
      </c>
      <c r="E15" s="180" t="s">
        <v>657</v>
      </c>
      <c r="F15" s="50">
        <v>2393820000</v>
      </c>
      <c r="G15" s="179" t="s">
        <v>16</v>
      </c>
    </row>
    <row r="16" spans="1:9" ht="42">
      <c r="A16" s="109">
        <f>IF(ISBLANK(B16),"",COUNTA($B$5:B16))</f>
        <v>10</v>
      </c>
      <c r="B16" s="291" t="s">
        <v>658</v>
      </c>
      <c r="C16" s="189" t="s">
        <v>659</v>
      </c>
      <c r="D16" s="292" t="s">
        <v>158</v>
      </c>
      <c r="E16" s="187" t="s">
        <v>660</v>
      </c>
      <c r="F16" s="236">
        <v>1110601241</v>
      </c>
      <c r="G16" s="179" t="s">
        <v>16</v>
      </c>
    </row>
    <row r="17" spans="1:9" ht="42">
      <c r="A17" s="109">
        <f>IF(ISBLANK(B17),"",COUNTA($B$5:B17))</f>
        <v>11</v>
      </c>
      <c r="B17" s="291" t="s">
        <v>661</v>
      </c>
      <c r="C17" s="189" t="s">
        <v>662</v>
      </c>
      <c r="D17" s="292" t="s">
        <v>158</v>
      </c>
      <c r="E17" s="187" t="s">
        <v>663</v>
      </c>
      <c r="F17" s="236">
        <v>6043894</v>
      </c>
      <c r="G17" s="179" t="s">
        <v>16</v>
      </c>
    </row>
    <row r="18" spans="1:9" ht="45.75" customHeight="1">
      <c r="A18" s="109">
        <f>IF(ISBLANK(B18),"",COUNTA($B$5:B18))</f>
        <v>12</v>
      </c>
      <c r="B18" s="291" t="s">
        <v>664</v>
      </c>
      <c r="C18" s="189" t="s">
        <v>665</v>
      </c>
      <c r="D18" s="292" t="s">
        <v>158</v>
      </c>
      <c r="E18" s="180" t="s">
        <v>666</v>
      </c>
      <c r="F18" s="50">
        <v>406472768</v>
      </c>
      <c r="G18" s="179" t="s">
        <v>16</v>
      </c>
    </row>
    <row r="19" spans="1:9" ht="42">
      <c r="A19" s="109">
        <f>IF(ISBLANK(B19),"",COUNTA($B$5:B19))</f>
        <v>13</v>
      </c>
      <c r="B19" s="207" t="s">
        <v>635</v>
      </c>
      <c r="C19" s="179" t="s">
        <v>667</v>
      </c>
      <c r="D19" s="109" t="s">
        <v>158</v>
      </c>
      <c r="E19" s="187" t="s">
        <v>668</v>
      </c>
      <c r="F19" s="246">
        <v>5832000</v>
      </c>
      <c r="G19" s="186" t="s">
        <v>24</v>
      </c>
    </row>
    <row r="20" spans="1:9" ht="25.5" customHeight="1">
      <c r="A20" s="109" t="str">
        <f>IF(ISBLANK(B20),"",COUNTA($B$5:B20))</f>
        <v/>
      </c>
      <c r="B20" s="207"/>
      <c r="C20" s="179"/>
      <c r="D20" s="109"/>
      <c r="E20" s="187"/>
      <c r="F20" s="246">
        <f>F21+F22</f>
        <v>33879769</v>
      </c>
      <c r="G20" s="186" t="s">
        <v>42</v>
      </c>
    </row>
    <row r="21" spans="1:9" ht="52.5">
      <c r="A21" s="109">
        <f>IF(ISBLANK(B21),"",COUNTA($B$5:B21))</f>
        <v>14</v>
      </c>
      <c r="B21" s="291" t="s">
        <v>642</v>
      </c>
      <c r="C21" s="189" t="s">
        <v>669</v>
      </c>
      <c r="D21" s="292" t="s">
        <v>158</v>
      </c>
      <c r="E21" s="187" t="s">
        <v>670</v>
      </c>
      <c r="F21" s="236">
        <v>33169769</v>
      </c>
      <c r="G21" s="189" t="s">
        <v>42</v>
      </c>
    </row>
    <row r="22" spans="1:9" ht="21">
      <c r="A22" s="109" t="str">
        <f>IF(ISBLANK(B22),"",COUNTA($B$5:B22))</f>
        <v/>
      </c>
      <c r="B22" s="291"/>
      <c r="C22" s="189"/>
      <c r="D22" s="292"/>
      <c r="E22" s="182" t="s">
        <v>671</v>
      </c>
      <c r="F22" s="191">
        <v>710000</v>
      </c>
      <c r="G22" s="190" t="s">
        <v>42</v>
      </c>
    </row>
    <row r="23" spans="1:9" ht="25.5" customHeight="1">
      <c r="A23" s="109" t="str">
        <f>IF(ISBLANK(B23),"",COUNTA($B$5:B23))</f>
        <v/>
      </c>
      <c r="B23" s="207"/>
      <c r="C23" s="179"/>
      <c r="D23" s="109"/>
      <c r="E23" s="187"/>
      <c r="F23" s="246">
        <f>F24+F25</f>
        <v>113050142</v>
      </c>
      <c r="G23" s="245" t="s">
        <v>43</v>
      </c>
    </row>
    <row r="24" spans="1:9" ht="46.5" customHeight="1">
      <c r="A24" s="109">
        <f>IF(ISBLANK(B24),"",COUNTA($B$5:B24))</f>
        <v>15</v>
      </c>
      <c r="B24" s="207" t="s">
        <v>672</v>
      </c>
      <c r="C24" s="179" t="s">
        <v>673</v>
      </c>
      <c r="D24" s="109" t="s">
        <v>158</v>
      </c>
      <c r="E24" s="187" t="s">
        <v>674</v>
      </c>
      <c r="F24" s="236">
        <v>111040000</v>
      </c>
      <c r="G24" s="247" t="s">
        <v>43</v>
      </c>
    </row>
    <row r="25" spans="1:9">
      <c r="A25" s="109" t="str">
        <f>IF(ISBLANK(B25),"",COUNTA($B$5:B25))</f>
        <v/>
      </c>
      <c r="B25" s="207"/>
      <c r="C25" s="179"/>
      <c r="D25" s="109"/>
      <c r="E25" s="182" t="s">
        <v>671</v>
      </c>
      <c r="F25" s="191">
        <v>2010142</v>
      </c>
      <c r="G25" s="201" t="s">
        <v>43</v>
      </c>
    </row>
    <row r="26" spans="1:9" ht="25.5" customHeight="1">
      <c r="A26" s="109" t="str">
        <f>IF(ISBLANK(B26),"",COUNTA($B$5:B26))</f>
        <v/>
      </c>
      <c r="B26" s="207"/>
      <c r="C26" s="179"/>
      <c r="D26" s="109"/>
      <c r="E26" s="179"/>
      <c r="F26" s="193">
        <f>F27+F28</f>
        <v>98829119</v>
      </c>
      <c r="G26" s="186" t="s">
        <v>675</v>
      </c>
    </row>
    <row r="27" spans="1:9" ht="42">
      <c r="A27" s="109">
        <f>IF(ISBLANK(B27),"",COUNTA($B$5:B27))</f>
        <v>16</v>
      </c>
      <c r="B27" s="291" t="s">
        <v>676</v>
      </c>
      <c r="C27" s="189" t="s">
        <v>677</v>
      </c>
      <c r="D27" s="292" t="s">
        <v>158</v>
      </c>
      <c r="E27" s="187" t="s">
        <v>678</v>
      </c>
      <c r="F27" s="236">
        <v>93887663</v>
      </c>
      <c r="G27" s="189" t="s">
        <v>675</v>
      </c>
    </row>
    <row r="28" spans="1:9" ht="78" customHeight="1">
      <c r="A28" s="109">
        <f>IF(ISBLANK(B28),"",COUNTA($B$5:B28))</f>
        <v>17</v>
      </c>
      <c r="B28" s="291" t="s">
        <v>676</v>
      </c>
      <c r="C28" s="189" t="s">
        <v>679</v>
      </c>
      <c r="D28" s="292" t="s">
        <v>158</v>
      </c>
      <c r="E28" s="222" t="s">
        <v>680</v>
      </c>
      <c r="F28" s="236">
        <v>4941456</v>
      </c>
      <c r="G28" s="189" t="s">
        <v>675</v>
      </c>
    </row>
    <row r="29" spans="1:9" ht="30" customHeight="1">
      <c r="A29" s="109" t="str">
        <f>IF(ISBLANK(B29),"",COUNTA($B$5:B29))</f>
        <v/>
      </c>
      <c r="B29" s="207"/>
      <c r="C29" s="179"/>
      <c r="D29" s="109"/>
      <c r="E29" s="187"/>
      <c r="F29" s="246">
        <f>SUM(F30:F45)</f>
        <v>503983482</v>
      </c>
      <c r="G29" s="186" t="s">
        <v>681</v>
      </c>
    </row>
    <row r="30" spans="1:9" ht="78.75" customHeight="1">
      <c r="A30" s="109">
        <f>IF(ISBLANK(B30),"",COUNTA($B$5:B30))</f>
        <v>18</v>
      </c>
      <c r="B30" s="291" t="s">
        <v>651</v>
      </c>
      <c r="C30" s="189" t="s">
        <v>682</v>
      </c>
      <c r="D30" s="292" t="s">
        <v>158</v>
      </c>
      <c r="E30" s="187" t="s">
        <v>683</v>
      </c>
      <c r="F30" s="236">
        <v>36228665</v>
      </c>
      <c r="G30" s="189" t="s">
        <v>681</v>
      </c>
    </row>
    <row r="31" spans="1:9" ht="73.5">
      <c r="A31" s="109">
        <f>IF(ISBLANK(B31),"",COUNTA($B$5:B31))</f>
        <v>19</v>
      </c>
      <c r="B31" s="291" t="s">
        <v>651</v>
      </c>
      <c r="C31" s="189" t="s">
        <v>684</v>
      </c>
      <c r="D31" s="292" t="s">
        <v>158</v>
      </c>
      <c r="E31" s="187" t="s">
        <v>685</v>
      </c>
      <c r="F31" s="236">
        <v>28006400</v>
      </c>
      <c r="G31" s="189" t="s">
        <v>681</v>
      </c>
    </row>
    <row r="32" spans="1:9" ht="73.5">
      <c r="A32" s="109">
        <f>IF(ISBLANK(B32),"",COUNTA($B$5:B32))</f>
        <v>20</v>
      </c>
      <c r="B32" s="291" t="s">
        <v>651</v>
      </c>
      <c r="C32" s="189" t="s">
        <v>686</v>
      </c>
      <c r="D32" s="292" t="s">
        <v>158</v>
      </c>
      <c r="E32" s="187" t="s">
        <v>687</v>
      </c>
      <c r="F32" s="236">
        <v>27066335</v>
      </c>
      <c r="G32" s="189" t="s">
        <v>681</v>
      </c>
      <c r="I32" s="99"/>
    </row>
    <row r="33" spans="1:9" ht="75">
      <c r="A33" s="109">
        <f>IF(ISBLANK(B33),"",COUNTA($B$5:B33))</f>
        <v>21</v>
      </c>
      <c r="B33" s="291" t="s">
        <v>651</v>
      </c>
      <c r="C33" s="189" t="s">
        <v>688</v>
      </c>
      <c r="D33" s="292" t="s">
        <v>158</v>
      </c>
      <c r="E33" s="296" t="s">
        <v>689</v>
      </c>
      <c r="F33" s="236">
        <v>27989423</v>
      </c>
      <c r="G33" s="189" t="s">
        <v>681</v>
      </c>
      <c r="I33" s="99"/>
    </row>
    <row r="34" spans="1:9" ht="73.5">
      <c r="A34" s="109">
        <f>IF(ISBLANK(B34),"",COUNTA($B$5:B34))</f>
        <v>22</v>
      </c>
      <c r="B34" s="291" t="s">
        <v>651</v>
      </c>
      <c r="C34" s="189" t="s">
        <v>690</v>
      </c>
      <c r="D34" s="292" t="s">
        <v>158</v>
      </c>
      <c r="E34" s="187" t="s">
        <v>691</v>
      </c>
      <c r="F34" s="236">
        <v>27034600</v>
      </c>
      <c r="G34" s="189" t="s">
        <v>681</v>
      </c>
    </row>
    <row r="35" spans="1:9" ht="73.5">
      <c r="A35" s="109">
        <f>IF(ISBLANK(B35),"",COUNTA($B$5:B35))</f>
        <v>23</v>
      </c>
      <c r="B35" s="291" t="s">
        <v>692</v>
      </c>
      <c r="C35" s="189" t="s">
        <v>693</v>
      </c>
      <c r="D35" s="292" t="s">
        <v>158</v>
      </c>
      <c r="E35" s="187" t="s">
        <v>694</v>
      </c>
      <c r="F35" s="236">
        <v>36228605</v>
      </c>
      <c r="G35" s="189" t="s">
        <v>681</v>
      </c>
      <c r="I35" s="240"/>
    </row>
    <row r="36" spans="1:9" ht="75" customHeight="1">
      <c r="A36" s="109">
        <f>IF(ISBLANK(B36),"",COUNTA($B$5:B36))</f>
        <v>24</v>
      </c>
      <c r="B36" s="291" t="s">
        <v>651</v>
      </c>
      <c r="C36" s="189" t="s">
        <v>695</v>
      </c>
      <c r="D36" s="292" t="s">
        <v>158</v>
      </c>
      <c r="E36" s="187" t="s">
        <v>696</v>
      </c>
      <c r="F36" s="236">
        <v>36228589</v>
      </c>
      <c r="G36" s="189" t="s">
        <v>681</v>
      </c>
      <c r="I36" s="12"/>
    </row>
    <row r="37" spans="1:9" ht="75.75" customHeight="1">
      <c r="A37" s="109">
        <f>IF(ISBLANK(B37),"",COUNTA($B$5:B37))</f>
        <v>25</v>
      </c>
      <c r="B37" s="291" t="s">
        <v>638</v>
      </c>
      <c r="C37" s="189" t="s">
        <v>697</v>
      </c>
      <c r="D37" s="292" t="s">
        <v>158</v>
      </c>
      <c r="E37" s="187" t="s">
        <v>698</v>
      </c>
      <c r="F37" s="236">
        <v>28150972</v>
      </c>
      <c r="G37" s="189" t="s">
        <v>681</v>
      </c>
      <c r="I37" s="12"/>
    </row>
    <row r="38" spans="1:9" ht="76.5" customHeight="1">
      <c r="A38" s="109">
        <f>IF(ISBLANK(B38),"",COUNTA($B$5:B38))</f>
        <v>26</v>
      </c>
      <c r="B38" s="291" t="s">
        <v>699</v>
      </c>
      <c r="C38" s="189" t="s">
        <v>700</v>
      </c>
      <c r="D38" s="292" t="s">
        <v>158</v>
      </c>
      <c r="E38" s="187" t="s">
        <v>701</v>
      </c>
      <c r="F38" s="236">
        <v>28155689</v>
      </c>
      <c r="G38" s="189" t="s">
        <v>681</v>
      </c>
    </row>
    <row r="39" spans="1:9" ht="73.5">
      <c r="A39" s="109">
        <f>IF(ISBLANK(B39),"",COUNTA($B$5:B39))</f>
        <v>27</v>
      </c>
      <c r="B39" s="207" t="s">
        <v>702</v>
      </c>
      <c r="C39" s="179" t="s">
        <v>703</v>
      </c>
      <c r="D39" s="109" t="s">
        <v>158</v>
      </c>
      <c r="E39" s="187" t="s">
        <v>704</v>
      </c>
      <c r="F39" s="236">
        <v>27491384</v>
      </c>
      <c r="G39" s="189" t="s">
        <v>681</v>
      </c>
    </row>
    <row r="40" spans="1:9" ht="73.5">
      <c r="A40" s="109">
        <f>IF(ISBLANK(B40),"",COUNTA($B$5:B40))</f>
        <v>28</v>
      </c>
      <c r="B40" s="291" t="s">
        <v>705</v>
      </c>
      <c r="C40" s="189" t="s">
        <v>706</v>
      </c>
      <c r="D40" s="292" t="s">
        <v>158</v>
      </c>
      <c r="E40" s="187" t="s">
        <v>707</v>
      </c>
      <c r="F40" s="236">
        <v>28048892</v>
      </c>
      <c r="G40" s="189" t="s">
        <v>681</v>
      </c>
    </row>
    <row r="41" spans="1:9" ht="73.5">
      <c r="A41" s="109">
        <f>IF(ISBLANK(B41),"",COUNTA($B$5:B41))</f>
        <v>29</v>
      </c>
      <c r="B41" s="291" t="s">
        <v>708</v>
      </c>
      <c r="C41" s="189" t="s">
        <v>709</v>
      </c>
      <c r="D41" s="292" t="s">
        <v>158</v>
      </c>
      <c r="E41" s="196" t="s">
        <v>710</v>
      </c>
      <c r="F41" s="265">
        <v>28437560</v>
      </c>
      <c r="G41" s="198" t="s">
        <v>681</v>
      </c>
    </row>
    <row r="42" spans="1:9" ht="75.75" customHeight="1">
      <c r="A42" s="109">
        <f>IF(ISBLANK(B42),"",COUNTA($B$5:B42))</f>
        <v>30</v>
      </c>
      <c r="B42" s="291" t="s">
        <v>711</v>
      </c>
      <c r="C42" s="189" t="s">
        <v>712</v>
      </c>
      <c r="D42" s="292" t="s">
        <v>158</v>
      </c>
      <c r="E42" s="196" t="s">
        <v>713</v>
      </c>
      <c r="F42" s="265">
        <v>36228522</v>
      </c>
      <c r="G42" s="198" t="s">
        <v>681</v>
      </c>
    </row>
    <row r="43" spans="1:9" ht="73.5">
      <c r="A43" s="109">
        <f>IF(ISBLANK(B43),"",COUNTA($B$5:B43))</f>
        <v>31</v>
      </c>
      <c r="B43" s="291" t="s">
        <v>711</v>
      </c>
      <c r="C43" s="189" t="s">
        <v>714</v>
      </c>
      <c r="D43" s="292" t="s">
        <v>158</v>
      </c>
      <c r="E43" s="187" t="s">
        <v>715</v>
      </c>
      <c r="F43" s="236">
        <v>36228714</v>
      </c>
      <c r="G43" s="189" t="s">
        <v>681</v>
      </c>
    </row>
    <row r="44" spans="1:9" ht="76.5" customHeight="1">
      <c r="A44" s="109">
        <f>IF(ISBLANK(B44),"",COUNTA($B$5:B44))</f>
        <v>32</v>
      </c>
      <c r="B44" s="291" t="s">
        <v>716</v>
      </c>
      <c r="C44" s="189" t="s">
        <v>717</v>
      </c>
      <c r="D44" s="292" t="s">
        <v>158</v>
      </c>
      <c r="E44" s="187" t="s">
        <v>718</v>
      </c>
      <c r="F44" s="236">
        <v>36230489</v>
      </c>
      <c r="G44" s="189" t="s">
        <v>681</v>
      </c>
    </row>
    <row r="45" spans="1:9" ht="76.5" customHeight="1">
      <c r="A45" s="109">
        <f>IF(ISBLANK(B45),"",COUNTA($B$5:B45))</f>
        <v>33</v>
      </c>
      <c r="B45" s="291" t="s">
        <v>716</v>
      </c>
      <c r="C45" s="189" t="s">
        <v>719</v>
      </c>
      <c r="D45" s="292" t="s">
        <v>158</v>
      </c>
      <c r="E45" s="187" t="s">
        <v>720</v>
      </c>
      <c r="F45" s="236">
        <v>36228643</v>
      </c>
      <c r="G45" s="189" t="s">
        <v>681</v>
      </c>
    </row>
    <row r="46" spans="1:9" ht="25.5" customHeight="1">
      <c r="A46" s="109" t="str">
        <f>IF(ISBLANK(B46),"",COUNTA($B$5:B46))</f>
        <v/>
      </c>
      <c r="B46" s="291"/>
      <c r="C46" s="189"/>
      <c r="D46" s="292"/>
      <c r="E46" s="196"/>
      <c r="F46" s="246">
        <f>SUM(F47:F55)</f>
        <v>415045087</v>
      </c>
      <c r="G46" s="186" t="s">
        <v>721</v>
      </c>
    </row>
    <row r="47" spans="1:9" ht="75" customHeight="1">
      <c r="A47" s="109">
        <f>IF(ISBLANK(B47),"",COUNTA($B$5:B47))</f>
        <v>34</v>
      </c>
      <c r="B47" s="291" t="s">
        <v>651</v>
      </c>
      <c r="C47" s="189" t="s">
        <v>722</v>
      </c>
      <c r="D47" s="292" t="s">
        <v>158</v>
      </c>
      <c r="E47" s="187" t="s">
        <v>683</v>
      </c>
      <c r="F47" s="236">
        <v>51383176</v>
      </c>
      <c r="G47" s="189" t="s">
        <v>721</v>
      </c>
    </row>
    <row r="48" spans="1:9" ht="73.5">
      <c r="A48" s="109">
        <f>IF(ISBLANK(B48),"",COUNTA($B$5:B48))</f>
        <v>35</v>
      </c>
      <c r="B48" s="291" t="s">
        <v>651</v>
      </c>
      <c r="C48" s="189" t="s">
        <v>723</v>
      </c>
      <c r="D48" s="292" t="s">
        <v>158</v>
      </c>
      <c r="E48" s="187" t="s">
        <v>724</v>
      </c>
      <c r="F48" s="236">
        <v>39323600</v>
      </c>
      <c r="G48" s="189" t="s">
        <v>721</v>
      </c>
    </row>
    <row r="49" spans="1:10" ht="73.5">
      <c r="A49" s="109">
        <f>IF(ISBLANK(B49),"",COUNTA($B$5:B49))</f>
        <v>36</v>
      </c>
      <c r="B49" s="291" t="s">
        <v>692</v>
      </c>
      <c r="C49" s="189" t="s">
        <v>725</v>
      </c>
      <c r="D49" s="292" t="s">
        <v>158</v>
      </c>
      <c r="E49" s="187" t="s">
        <v>694</v>
      </c>
      <c r="F49" s="236">
        <v>51383019</v>
      </c>
      <c r="G49" s="189" t="s">
        <v>721</v>
      </c>
    </row>
    <row r="50" spans="1:10" ht="76.5" customHeight="1">
      <c r="A50" s="109">
        <f>IF(ISBLANK(B50),"",COUNTA($B$5:B50))</f>
        <v>37</v>
      </c>
      <c r="B50" s="291" t="s">
        <v>651</v>
      </c>
      <c r="C50" s="189" t="s">
        <v>726</v>
      </c>
      <c r="D50" s="292" t="s">
        <v>158</v>
      </c>
      <c r="E50" s="187" t="s">
        <v>696</v>
      </c>
      <c r="F50" s="236">
        <v>51383038</v>
      </c>
      <c r="G50" s="189" t="s">
        <v>721</v>
      </c>
      <c r="I50" s="60"/>
    </row>
    <row r="51" spans="1:10" ht="75.75" customHeight="1">
      <c r="A51" s="109">
        <f>IF(ISBLANK(B51),"",COUNTA($B$5:B51))</f>
        <v>38</v>
      </c>
      <c r="B51" s="291" t="s">
        <v>638</v>
      </c>
      <c r="C51" s="189" t="s">
        <v>727</v>
      </c>
      <c r="D51" s="292" t="s">
        <v>158</v>
      </c>
      <c r="E51" s="187" t="s">
        <v>698</v>
      </c>
      <c r="F51" s="236">
        <v>40128782</v>
      </c>
      <c r="G51" s="189" t="s">
        <v>721</v>
      </c>
      <c r="I51" s="12"/>
      <c r="J51" s="228"/>
    </row>
    <row r="52" spans="1:10" ht="73.5">
      <c r="A52" s="109">
        <f>IF(ISBLANK(B52),"",COUNTA($B$5:B52))</f>
        <v>39</v>
      </c>
      <c r="B52" s="291" t="s">
        <v>705</v>
      </c>
      <c r="C52" s="189" t="s">
        <v>728</v>
      </c>
      <c r="D52" s="292" t="s">
        <v>158</v>
      </c>
      <c r="E52" s="187" t="s">
        <v>707</v>
      </c>
      <c r="F52" s="236">
        <v>39130552</v>
      </c>
      <c r="G52" s="189" t="s">
        <v>721</v>
      </c>
    </row>
    <row r="53" spans="1:10" ht="73.5">
      <c r="A53" s="109">
        <f>IF(ISBLANK(B53),"",COUNTA($B$5:B53))</f>
        <v>40</v>
      </c>
      <c r="B53" s="291" t="s">
        <v>708</v>
      </c>
      <c r="C53" s="189" t="s">
        <v>729</v>
      </c>
      <c r="D53" s="292" t="s">
        <v>158</v>
      </c>
      <c r="E53" s="196" t="s">
        <v>710</v>
      </c>
      <c r="F53" s="265">
        <v>39537544</v>
      </c>
      <c r="G53" s="198" t="s">
        <v>721</v>
      </c>
    </row>
    <row r="54" spans="1:10" ht="76.5" customHeight="1">
      <c r="A54" s="109">
        <f>IF(ISBLANK(B54),"",COUNTA($B$5:B54))</f>
        <v>41</v>
      </c>
      <c r="B54" s="291" t="s">
        <v>716</v>
      </c>
      <c r="C54" s="189" t="s">
        <v>730</v>
      </c>
      <c r="D54" s="292" t="s">
        <v>158</v>
      </c>
      <c r="E54" s="187" t="s">
        <v>731</v>
      </c>
      <c r="F54" s="236">
        <v>51392176</v>
      </c>
      <c r="G54" s="189" t="s">
        <v>721</v>
      </c>
    </row>
    <row r="55" spans="1:10" ht="76.5" customHeight="1">
      <c r="A55" s="109">
        <f>IF(ISBLANK(B55),"",COUNTA($B$5:B55))</f>
        <v>42</v>
      </c>
      <c r="B55" s="291" t="s">
        <v>716</v>
      </c>
      <c r="C55" s="189" t="s">
        <v>732</v>
      </c>
      <c r="D55" s="292" t="s">
        <v>158</v>
      </c>
      <c r="E55" s="187" t="s">
        <v>733</v>
      </c>
      <c r="F55" s="236">
        <v>51383200</v>
      </c>
      <c r="G55" s="189" t="s">
        <v>721</v>
      </c>
    </row>
    <row r="56" spans="1:10" ht="25.5" customHeight="1">
      <c r="A56" s="109" t="str">
        <f>IF(ISBLANK(B56),"",COUNTA($B$5:B56))</f>
        <v/>
      </c>
      <c r="B56" s="291"/>
      <c r="C56" s="189"/>
      <c r="D56" s="292"/>
      <c r="E56" s="196"/>
      <c r="F56" s="246">
        <f>SUM(F57:F73)</f>
        <v>801259213</v>
      </c>
      <c r="G56" s="186" t="s">
        <v>734</v>
      </c>
    </row>
    <row r="57" spans="1:10" ht="73.5">
      <c r="A57" s="109">
        <f>IF(ISBLANK(B57),"",COUNTA($B$5:B57))</f>
        <v>43</v>
      </c>
      <c r="B57" s="291" t="s">
        <v>692</v>
      </c>
      <c r="C57" s="189" t="s">
        <v>735</v>
      </c>
      <c r="D57" s="292" t="s">
        <v>158</v>
      </c>
      <c r="E57" s="187" t="s">
        <v>694</v>
      </c>
      <c r="F57" s="236">
        <v>54594314</v>
      </c>
      <c r="G57" s="189" t="s">
        <v>734</v>
      </c>
    </row>
    <row r="58" spans="1:10" ht="76.5" customHeight="1">
      <c r="A58" s="109">
        <f>IF(ISBLANK(B58),"",COUNTA($B$5:B58))</f>
        <v>44</v>
      </c>
      <c r="B58" s="291" t="s">
        <v>651</v>
      </c>
      <c r="C58" s="189" t="s">
        <v>736</v>
      </c>
      <c r="D58" s="292" t="s">
        <v>158</v>
      </c>
      <c r="E58" s="187" t="s">
        <v>683</v>
      </c>
      <c r="F58" s="236">
        <v>54594553</v>
      </c>
      <c r="G58" s="189" t="s">
        <v>734</v>
      </c>
    </row>
    <row r="59" spans="1:10" ht="73.5">
      <c r="A59" s="109">
        <f>IF(ISBLANK(B59),"",COUNTA($B$5:B59))</f>
        <v>45</v>
      </c>
      <c r="B59" s="291" t="s">
        <v>651</v>
      </c>
      <c r="C59" s="189" t="s">
        <v>737</v>
      </c>
      <c r="D59" s="292" t="s">
        <v>158</v>
      </c>
      <c r="E59" s="187" t="s">
        <v>724</v>
      </c>
      <c r="F59" s="236">
        <v>42448636</v>
      </c>
      <c r="G59" s="189" t="s">
        <v>734</v>
      </c>
    </row>
    <row r="60" spans="1:10" ht="73.5">
      <c r="A60" s="109">
        <f>IF(ISBLANK(B60),"",COUNTA($B$5:B60))</f>
        <v>46</v>
      </c>
      <c r="B60" s="291" t="s">
        <v>651</v>
      </c>
      <c r="C60" s="189" t="s">
        <v>738</v>
      </c>
      <c r="D60" s="292" t="s">
        <v>158</v>
      </c>
      <c r="E60" s="187" t="s">
        <v>687</v>
      </c>
      <c r="F60" s="236">
        <v>40558463</v>
      </c>
      <c r="G60" s="189" t="s">
        <v>734</v>
      </c>
      <c r="I60" s="60"/>
    </row>
    <row r="61" spans="1:10" ht="73.5">
      <c r="A61" s="109">
        <f>IF(ISBLANK(B61),"",COUNTA($B$5:B61))</f>
        <v>47</v>
      </c>
      <c r="B61" s="291" t="s">
        <v>651</v>
      </c>
      <c r="C61" s="189" t="s">
        <v>739</v>
      </c>
      <c r="D61" s="292" t="s">
        <v>158</v>
      </c>
      <c r="E61" s="187" t="s">
        <v>689</v>
      </c>
      <c r="F61" s="297">
        <v>42201174</v>
      </c>
      <c r="G61" s="189" t="s">
        <v>734</v>
      </c>
      <c r="I61" s="99"/>
    </row>
    <row r="62" spans="1:10" ht="73.5">
      <c r="A62" s="109">
        <f>IF(ISBLANK(B62),"",COUNTA($B$5:B62))</f>
        <v>48</v>
      </c>
      <c r="B62" s="291" t="s">
        <v>638</v>
      </c>
      <c r="C62" s="189" t="s">
        <v>740</v>
      </c>
      <c r="D62" s="292" t="s">
        <v>158</v>
      </c>
      <c r="E62" s="187" t="s">
        <v>691</v>
      </c>
      <c r="F62" s="236">
        <v>40260600</v>
      </c>
      <c r="G62" s="189" t="s">
        <v>734</v>
      </c>
    </row>
    <row r="63" spans="1:10" ht="74.25" customHeight="1">
      <c r="A63" s="109">
        <f>IF(ISBLANK(B63),"",COUNTA($B$5:B63))</f>
        <v>49</v>
      </c>
      <c r="B63" s="291" t="s">
        <v>651</v>
      </c>
      <c r="C63" s="189" t="s">
        <v>741</v>
      </c>
      <c r="D63" s="292" t="s">
        <v>158</v>
      </c>
      <c r="E63" s="187" t="s">
        <v>696</v>
      </c>
      <c r="F63" s="236">
        <v>54594322</v>
      </c>
      <c r="G63" s="189" t="s">
        <v>734</v>
      </c>
    </row>
    <row r="64" spans="1:10" ht="75.75" customHeight="1">
      <c r="A64" s="109">
        <f>IF(ISBLANK(B64),"",COUNTA($B$5:B64))</f>
        <v>50</v>
      </c>
      <c r="B64" s="291" t="s">
        <v>638</v>
      </c>
      <c r="C64" s="189" t="s">
        <v>742</v>
      </c>
      <c r="D64" s="292" t="s">
        <v>158</v>
      </c>
      <c r="E64" s="187" t="s">
        <v>743</v>
      </c>
      <c r="F64" s="236">
        <v>42908314</v>
      </c>
      <c r="G64" s="189" t="s">
        <v>734</v>
      </c>
      <c r="I64" s="12"/>
    </row>
    <row r="65" spans="1:12" ht="75.75" customHeight="1">
      <c r="A65" s="109">
        <f>IF(ISBLANK(B65),"",COUNTA($B$5:B65))</f>
        <v>51</v>
      </c>
      <c r="B65" s="291" t="s">
        <v>638</v>
      </c>
      <c r="C65" s="189" t="s">
        <v>744</v>
      </c>
      <c r="D65" s="292" t="s">
        <v>158</v>
      </c>
      <c r="E65" s="196" t="s">
        <v>745</v>
      </c>
      <c r="F65" s="265">
        <v>42794740</v>
      </c>
      <c r="G65" s="198" t="s">
        <v>734</v>
      </c>
      <c r="I65" s="12"/>
    </row>
    <row r="66" spans="1:12" ht="76.5" customHeight="1">
      <c r="A66" s="109">
        <f>IF(ISBLANK(B66),"",COUNTA($B$5:B66))</f>
        <v>52</v>
      </c>
      <c r="B66" s="291" t="s">
        <v>699</v>
      </c>
      <c r="C66" s="189" t="s">
        <v>746</v>
      </c>
      <c r="D66" s="292" t="s">
        <v>158</v>
      </c>
      <c r="E66" s="187" t="s">
        <v>747</v>
      </c>
      <c r="F66" s="236">
        <v>42677599</v>
      </c>
      <c r="G66" s="189" t="s">
        <v>734</v>
      </c>
    </row>
    <row r="67" spans="1:12" ht="73.5">
      <c r="A67" s="109">
        <f>IF(ISBLANK(B67),"",COUNTA($B$5:B67))</f>
        <v>53</v>
      </c>
      <c r="B67" s="207" t="s">
        <v>702</v>
      </c>
      <c r="C67" s="179" t="s">
        <v>748</v>
      </c>
      <c r="D67" s="109" t="s">
        <v>158</v>
      </c>
      <c r="E67" s="196" t="s">
        <v>749</v>
      </c>
      <c r="F67" s="265">
        <v>41941792</v>
      </c>
      <c r="G67" s="198" t="s">
        <v>734</v>
      </c>
    </row>
    <row r="68" spans="1:12" ht="73.5">
      <c r="A68" s="109">
        <f>IF(ISBLANK(B68),"",COUNTA($B$5:B68))</f>
        <v>54</v>
      </c>
      <c r="B68" s="291" t="s">
        <v>705</v>
      </c>
      <c r="C68" s="189" t="s">
        <v>750</v>
      </c>
      <c r="D68" s="292" t="s">
        <v>158</v>
      </c>
      <c r="E68" s="187" t="s">
        <v>707</v>
      </c>
      <c r="F68" s="236">
        <v>41677554</v>
      </c>
      <c r="G68" s="189" t="s">
        <v>734</v>
      </c>
    </row>
    <row r="69" spans="1:12" ht="73.5">
      <c r="A69" s="109">
        <f>IF(ISBLANK(B69),"",COUNTA($B$5:B69))</f>
        <v>55</v>
      </c>
      <c r="B69" s="291" t="s">
        <v>708</v>
      </c>
      <c r="C69" s="189" t="s">
        <v>751</v>
      </c>
      <c r="D69" s="292" t="s">
        <v>158</v>
      </c>
      <c r="E69" s="187" t="s">
        <v>752</v>
      </c>
      <c r="F69" s="236">
        <v>41710172</v>
      </c>
      <c r="G69" s="189" t="s">
        <v>734</v>
      </c>
    </row>
    <row r="70" spans="1:12" ht="77.25" customHeight="1">
      <c r="A70" s="109">
        <f>IF(ISBLANK(B70),"",COUNTA($B$5:B70))</f>
        <v>56</v>
      </c>
      <c r="B70" s="291" t="s">
        <v>711</v>
      </c>
      <c r="C70" s="189" t="s">
        <v>753</v>
      </c>
      <c r="D70" s="292" t="s">
        <v>158</v>
      </c>
      <c r="E70" s="196" t="s">
        <v>713</v>
      </c>
      <c r="F70" s="265">
        <v>54594444</v>
      </c>
      <c r="G70" s="198" t="s">
        <v>734</v>
      </c>
    </row>
    <row r="71" spans="1:12" ht="73.5">
      <c r="A71" s="109">
        <f>IF(ISBLANK(B71),"",COUNTA($B$5:B71))</f>
        <v>57</v>
      </c>
      <c r="B71" s="291" t="s">
        <v>711</v>
      </c>
      <c r="C71" s="189" t="s">
        <v>754</v>
      </c>
      <c r="D71" s="292" t="s">
        <v>158</v>
      </c>
      <c r="E71" s="187" t="s">
        <v>715</v>
      </c>
      <c r="F71" s="236">
        <v>54594360</v>
      </c>
      <c r="G71" s="189" t="s">
        <v>734</v>
      </c>
    </row>
    <row r="72" spans="1:12" ht="76.5" customHeight="1">
      <c r="A72" s="109">
        <f>IF(ISBLANK(B72),"",COUNTA($B$5:B72))</f>
        <v>58</v>
      </c>
      <c r="B72" s="291" t="s">
        <v>716</v>
      </c>
      <c r="C72" s="189" t="s">
        <v>755</v>
      </c>
      <c r="D72" s="292" t="s">
        <v>158</v>
      </c>
      <c r="E72" s="299" t="s">
        <v>718</v>
      </c>
      <c r="F72" s="236">
        <v>54513894</v>
      </c>
      <c r="G72" s="189" t="s">
        <v>734</v>
      </c>
    </row>
    <row r="73" spans="1:12" ht="76.5" customHeight="1">
      <c r="A73" s="109">
        <f>IF(ISBLANK(B73),"",COUNTA($B$5:B73))</f>
        <v>59</v>
      </c>
      <c r="B73" s="291" t="s">
        <v>716</v>
      </c>
      <c r="C73" s="189" t="s">
        <v>756</v>
      </c>
      <c r="D73" s="292" t="s">
        <v>158</v>
      </c>
      <c r="E73" s="187" t="s">
        <v>733</v>
      </c>
      <c r="F73" s="236">
        <v>54594282</v>
      </c>
      <c r="G73" s="189" t="s">
        <v>734</v>
      </c>
    </row>
    <row r="74" spans="1:12" ht="25.5" customHeight="1">
      <c r="A74" s="109" t="str">
        <f>IF(ISBLANK(B74),"",COUNTA($B$5:B74))</f>
        <v/>
      </c>
      <c r="B74" s="291"/>
      <c r="C74" s="189"/>
      <c r="D74" s="292"/>
      <c r="E74" s="196"/>
      <c r="F74" s="246">
        <f>F75+F76</f>
        <v>84311169</v>
      </c>
      <c r="G74" s="186" t="s">
        <v>757</v>
      </c>
      <c r="I74" s="12"/>
    </row>
    <row r="75" spans="1:12" ht="73.5">
      <c r="A75" s="109">
        <f>IF(ISBLANK(B75),"",COUNTA($B$5:B75))</f>
        <v>60</v>
      </c>
      <c r="B75" s="291" t="s">
        <v>651</v>
      </c>
      <c r="C75" s="189" t="s">
        <v>758</v>
      </c>
      <c r="D75" s="292" t="s">
        <v>158</v>
      </c>
      <c r="E75" s="187" t="s">
        <v>687</v>
      </c>
      <c r="F75" s="236">
        <v>41653130</v>
      </c>
      <c r="G75" s="189" t="s">
        <v>757</v>
      </c>
      <c r="I75" s="99"/>
    </row>
    <row r="76" spans="1:12" ht="76.5" customHeight="1">
      <c r="A76" s="109">
        <f>IF(ISBLANK(B76),"",COUNTA($B$5:B76))</f>
        <v>61</v>
      </c>
      <c r="B76" s="291" t="s">
        <v>699</v>
      </c>
      <c r="C76" s="189" t="s">
        <v>759</v>
      </c>
      <c r="D76" s="292" t="s">
        <v>158</v>
      </c>
      <c r="E76" s="187" t="s">
        <v>747</v>
      </c>
      <c r="F76" s="236">
        <v>42658039</v>
      </c>
      <c r="G76" s="189" t="s">
        <v>757</v>
      </c>
    </row>
    <row r="77" spans="1:12" ht="25.5" customHeight="1">
      <c r="A77" s="109" t="str">
        <f>IF(ISBLANK(B77),"",COUNTA($B$5:B77))</f>
        <v/>
      </c>
      <c r="B77" s="300"/>
      <c r="C77" s="189"/>
      <c r="D77" s="292"/>
      <c r="E77" s="187"/>
      <c r="F77" s="246">
        <f>SUM(F78:F97)</f>
        <v>965389405</v>
      </c>
      <c r="G77" s="186" t="s">
        <v>543</v>
      </c>
    </row>
    <row r="78" spans="1:12" ht="52.5">
      <c r="A78" s="109">
        <f>IF(ISBLANK(B78),"",COUNTA($B$5:B78))</f>
        <v>62</v>
      </c>
      <c r="B78" s="291" t="s">
        <v>635</v>
      </c>
      <c r="C78" s="189" t="s">
        <v>760</v>
      </c>
      <c r="D78" s="292" t="s">
        <v>158</v>
      </c>
      <c r="E78" s="187" t="s">
        <v>761</v>
      </c>
      <c r="F78" s="236">
        <v>49088273</v>
      </c>
      <c r="G78" s="189" t="s">
        <v>543</v>
      </c>
    </row>
    <row r="79" spans="1:12" ht="52.5">
      <c r="A79" s="109">
        <f>IF(ISBLANK(B79),"",COUNTA($B$5:B79))</f>
        <v>63</v>
      </c>
      <c r="B79" s="291" t="s">
        <v>635</v>
      </c>
      <c r="C79" s="189" t="s">
        <v>762</v>
      </c>
      <c r="D79" s="292" t="s">
        <v>158</v>
      </c>
      <c r="E79" s="187" t="s">
        <v>763</v>
      </c>
      <c r="F79" s="236">
        <v>78421500</v>
      </c>
      <c r="G79" s="189" t="s">
        <v>543</v>
      </c>
    </row>
    <row r="80" spans="1:12" ht="52.5">
      <c r="A80" s="109">
        <f>IF(ISBLANK(B80),"",COUNTA($B$5:B80))</f>
        <v>64</v>
      </c>
      <c r="B80" s="291" t="s">
        <v>635</v>
      </c>
      <c r="C80" s="189" t="s">
        <v>764</v>
      </c>
      <c r="D80" s="292" t="s">
        <v>158</v>
      </c>
      <c r="E80" s="187" t="s">
        <v>765</v>
      </c>
      <c r="F80" s="236">
        <v>19660320</v>
      </c>
      <c r="G80" s="189" t="s">
        <v>543</v>
      </c>
      <c r="L80" s="301"/>
    </row>
    <row r="81" spans="1:12" ht="73.5">
      <c r="A81" s="109">
        <f>IF(ISBLANK(B81),"",COUNTA($B$5:B81))</f>
        <v>65</v>
      </c>
      <c r="B81" s="291" t="s">
        <v>651</v>
      </c>
      <c r="C81" s="189" t="s">
        <v>766</v>
      </c>
      <c r="D81" s="292" t="s">
        <v>158</v>
      </c>
      <c r="E81" s="187" t="s">
        <v>724</v>
      </c>
      <c r="F81" s="236">
        <v>39488724</v>
      </c>
      <c r="G81" s="189" t="s">
        <v>543</v>
      </c>
      <c r="I81" s="99"/>
    </row>
    <row r="82" spans="1:12" ht="73.5">
      <c r="A82" s="109">
        <f>IF(ISBLANK(B82),"",COUNTA($B$5:B82))</f>
        <v>66</v>
      </c>
      <c r="B82" s="291" t="s">
        <v>651</v>
      </c>
      <c r="C82" s="189" t="s">
        <v>767</v>
      </c>
      <c r="D82" s="292" t="s">
        <v>158</v>
      </c>
      <c r="E82" s="187" t="s">
        <v>768</v>
      </c>
      <c r="F82" s="236">
        <v>38529970</v>
      </c>
      <c r="G82" s="189" t="s">
        <v>543</v>
      </c>
      <c r="I82" s="99"/>
    </row>
    <row r="83" spans="1:12" ht="73.5">
      <c r="A83" s="109">
        <f>IF(ISBLANK(B83),"",COUNTA($B$5:B83))</f>
        <v>67</v>
      </c>
      <c r="B83" s="291" t="s">
        <v>651</v>
      </c>
      <c r="C83" s="189" t="s">
        <v>769</v>
      </c>
      <c r="D83" s="292" t="s">
        <v>158</v>
      </c>
      <c r="E83" s="187" t="s">
        <v>689</v>
      </c>
      <c r="F83" s="236">
        <v>41259503</v>
      </c>
      <c r="G83" s="189" t="s">
        <v>543</v>
      </c>
      <c r="I83" s="99"/>
    </row>
    <row r="84" spans="1:12" ht="73.5">
      <c r="A84" s="109">
        <f>IF(ISBLANK(B84),"",COUNTA($B$5:B84))</f>
        <v>68</v>
      </c>
      <c r="B84" s="291" t="s">
        <v>638</v>
      </c>
      <c r="C84" s="189" t="s">
        <v>770</v>
      </c>
      <c r="D84" s="292" t="s">
        <v>158</v>
      </c>
      <c r="E84" s="187" t="s">
        <v>691</v>
      </c>
      <c r="F84" s="236">
        <v>39311400</v>
      </c>
      <c r="G84" s="189" t="s">
        <v>543</v>
      </c>
      <c r="L84" s="301"/>
    </row>
    <row r="85" spans="1:12" ht="73.5">
      <c r="A85" s="109">
        <f>IF(ISBLANK(B85),"",COUNTA($B$5:B85))</f>
        <v>69</v>
      </c>
      <c r="B85" s="291" t="s">
        <v>692</v>
      </c>
      <c r="C85" s="189" t="s">
        <v>771</v>
      </c>
      <c r="D85" s="292" t="s">
        <v>158</v>
      </c>
      <c r="E85" s="187" t="s">
        <v>694</v>
      </c>
      <c r="F85" s="236">
        <v>53489270</v>
      </c>
      <c r="G85" s="189" t="s">
        <v>543</v>
      </c>
      <c r="I85" s="99"/>
    </row>
    <row r="86" spans="1:12" ht="84">
      <c r="A86" s="109">
        <f>IF(ISBLANK(B86),"",COUNTA($B$5:B86))</f>
        <v>70</v>
      </c>
      <c r="B86" s="291" t="s">
        <v>651</v>
      </c>
      <c r="C86" s="189" t="s">
        <v>772</v>
      </c>
      <c r="D86" s="292" t="s">
        <v>158</v>
      </c>
      <c r="E86" s="187" t="s">
        <v>696</v>
      </c>
      <c r="F86" s="236">
        <v>52489409</v>
      </c>
      <c r="G86" s="189" t="s">
        <v>543</v>
      </c>
      <c r="I86" s="298"/>
    </row>
    <row r="87" spans="1:12" ht="75.75" customHeight="1">
      <c r="A87" s="109">
        <f>IF(ISBLANK(B87),"",COUNTA($B$5:B87))</f>
        <v>71</v>
      </c>
      <c r="B87" s="291" t="s">
        <v>651</v>
      </c>
      <c r="C87" s="189" t="s">
        <v>773</v>
      </c>
      <c r="D87" s="292" t="s">
        <v>158</v>
      </c>
      <c r="E87" s="187" t="s">
        <v>774</v>
      </c>
      <c r="F87" s="236">
        <v>52989078</v>
      </c>
      <c r="G87" s="189" t="s">
        <v>543</v>
      </c>
      <c r="I87" s="12"/>
    </row>
    <row r="88" spans="1:12" ht="75.75" customHeight="1">
      <c r="A88" s="109">
        <f>IF(ISBLANK(B88),"",COUNTA($B$5:B88))</f>
        <v>72</v>
      </c>
      <c r="B88" s="291" t="s">
        <v>638</v>
      </c>
      <c r="C88" s="189" t="s">
        <v>775</v>
      </c>
      <c r="D88" s="292" t="s">
        <v>158</v>
      </c>
      <c r="E88" s="187" t="s">
        <v>743</v>
      </c>
      <c r="F88" s="236">
        <v>40701446</v>
      </c>
      <c r="G88" s="189" t="s">
        <v>543</v>
      </c>
      <c r="I88" s="12"/>
    </row>
    <row r="89" spans="1:12" ht="75.75" customHeight="1">
      <c r="A89" s="109">
        <f>IF(ISBLANK(B89),"",COUNTA($B$5:B89))</f>
        <v>73</v>
      </c>
      <c r="B89" s="291" t="s">
        <v>638</v>
      </c>
      <c r="C89" s="189" t="s">
        <v>776</v>
      </c>
      <c r="D89" s="292" t="s">
        <v>158</v>
      </c>
      <c r="E89" s="187" t="s">
        <v>698</v>
      </c>
      <c r="F89" s="236">
        <v>41158602</v>
      </c>
      <c r="G89" s="189" t="s">
        <v>543</v>
      </c>
      <c r="I89" s="12"/>
    </row>
    <row r="90" spans="1:12" ht="76.5" customHeight="1">
      <c r="A90" s="109">
        <f>IF(ISBLANK(B90),"",COUNTA($B$5:B90))</f>
        <v>74</v>
      </c>
      <c r="B90" s="291" t="s">
        <v>699</v>
      </c>
      <c r="C90" s="189" t="s">
        <v>777</v>
      </c>
      <c r="D90" s="292" t="s">
        <v>158</v>
      </c>
      <c r="E90" s="187" t="s">
        <v>747</v>
      </c>
      <c r="F90" s="236">
        <v>60808659</v>
      </c>
      <c r="G90" s="189" t="s">
        <v>543</v>
      </c>
    </row>
    <row r="91" spans="1:12" ht="73.5">
      <c r="A91" s="109">
        <f>IF(ISBLANK(B91),"",COUNTA($B$5:B91))</f>
        <v>75</v>
      </c>
      <c r="B91" s="207" t="s">
        <v>702</v>
      </c>
      <c r="C91" s="179" t="s">
        <v>778</v>
      </c>
      <c r="D91" s="109" t="s">
        <v>158</v>
      </c>
      <c r="E91" s="187" t="s">
        <v>779</v>
      </c>
      <c r="F91" s="236">
        <v>40694977</v>
      </c>
      <c r="G91" s="189" t="s">
        <v>543</v>
      </c>
    </row>
    <row r="92" spans="1:12" ht="73.5">
      <c r="A92" s="109">
        <f>IF(ISBLANK(B92),"",COUNTA($B$5:B92))</f>
        <v>76</v>
      </c>
      <c r="B92" s="291" t="s">
        <v>705</v>
      </c>
      <c r="C92" s="189" t="s">
        <v>780</v>
      </c>
      <c r="D92" s="292" t="s">
        <v>158</v>
      </c>
      <c r="E92" s="187" t="s">
        <v>781</v>
      </c>
      <c r="F92" s="236">
        <v>39132335</v>
      </c>
      <c r="G92" s="189" t="s">
        <v>543</v>
      </c>
    </row>
    <row r="93" spans="1:12" ht="73.5">
      <c r="A93" s="109">
        <f>IF(ISBLANK(B93),"",COUNTA($B$5:B93))</f>
        <v>77</v>
      </c>
      <c r="B93" s="291" t="s">
        <v>708</v>
      </c>
      <c r="C93" s="189" t="s">
        <v>782</v>
      </c>
      <c r="D93" s="292" t="s">
        <v>158</v>
      </c>
      <c r="E93" s="187" t="s">
        <v>783</v>
      </c>
      <c r="F93" s="236">
        <v>39933312</v>
      </c>
      <c r="G93" s="189" t="s">
        <v>543</v>
      </c>
    </row>
    <row r="94" spans="1:12" ht="77.25" customHeight="1">
      <c r="A94" s="109">
        <f>IF(ISBLANK(B94),"",COUNTA($B$5:B94))</f>
        <v>78</v>
      </c>
      <c r="B94" s="291" t="s">
        <v>711</v>
      </c>
      <c r="C94" s="189" t="s">
        <v>784</v>
      </c>
      <c r="D94" s="292" t="s">
        <v>158</v>
      </c>
      <c r="E94" s="196" t="s">
        <v>713</v>
      </c>
      <c r="F94" s="265">
        <v>80234035</v>
      </c>
      <c r="G94" s="198" t="s">
        <v>543</v>
      </c>
    </row>
    <row r="95" spans="1:12" ht="73.5">
      <c r="A95" s="109">
        <f>IF(ISBLANK(B95),"",COUNTA($B$5:B95))</f>
        <v>79</v>
      </c>
      <c r="B95" s="291" t="s">
        <v>711</v>
      </c>
      <c r="C95" s="189" t="s">
        <v>785</v>
      </c>
      <c r="D95" s="292" t="s">
        <v>158</v>
      </c>
      <c r="E95" s="187" t="s">
        <v>715</v>
      </c>
      <c r="F95" s="236">
        <v>52489157</v>
      </c>
      <c r="G95" s="189" t="s">
        <v>543</v>
      </c>
    </row>
    <row r="96" spans="1:12" ht="76.5" customHeight="1">
      <c r="A96" s="109">
        <f>IF(ISBLANK(B96),"",COUNTA($B$5:B96))</f>
        <v>80</v>
      </c>
      <c r="B96" s="291" t="s">
        <v>716</v>
      </c>
      <c r="C96" s="189" t="s">
        <v>786</v>
      </c>
      <c r="D96" s="292" t="s">
        <v>158</v>
      </c>
      <c r="E96" s="187" t="s">
        <v>718</v>
      </c>
      <c r="F96" s="236">
        <v>53020137</v>
      </c>
      <c r="G96" s="189" t="s">
        <v>543</v>
      </c>
    </row>
    <row r="97" spans="1:12" ht="76.5" customHeight="1">
      <c r="A97" s="109">
        <f>IF(ISBLANK(B97),"",COUNTA($B$5:B97))</f>
        <v>81</v>
      </c>
      <c r="B97" s="291" t="s">
        <v>716</v>
      </c>
      <c r="C97" s="189" t="s">
        <v>787</v>
      </c>
      <c r="D97" s="292" t="s">
        <v>158</v>
      </c>
      <c r="E97" s="187" t="s">
        <v>720</v>
      </c>
      <c r="F97" s="236">
        <v>52489298</v>
      </c>
      <c r="G97" s="189" t="s">
        <v>543</v>
      </c>
    </row>
    <row r="98" spans="1:12" ht="25.5" customHeight="1">
      <c r="A98" s="109" t="str">
        <f>IF(ISBLANK(B98),"",COUNTA($B$5:B98))</f>
        <v/>
      </c>
      <c r="B98" s="291"/>
      <c r="C98" s="189"/>
      <c r="D98" s="292"/>
      <c r="E98" s="196"/>
      <c r="F98" s="246">
        <f>SUM(F99:F113)</f>
        <v>402655317</v>
      </c>
      <c r="G98" s="186" t="s">
        <v>788</v>
      </c>
      <c r="L98" s="301"/>
    </row>
    <row r="99" spans="1:12" ht="77.25" customHeight="1">
      <c r="A99" s="109">
        <f>IF(ISBLANK(B99),"",COUNTA($B$5:B99))</f>
        <v>82</v>
      </c>
      <c r="B99" s="291" t="s">
        <v>651</v>
      </c>
      <c r="C99" s="189" t="s">
        <v>789</v>
      </c>
      <c r="D99" s="292" t="s">
        <v>158</v>
      </c>
      <c r="E99" s="187" t="s">
        <v>790</v>
      </c>
      <c r="F99" s="236">
        <v>37456720</v>
      </c>
      <c r="G99" s="189" t="s">
        <v>788</v>
      </c>
    </row>
    <row r="100" spans="1:12" ht="73.5">
      <c r="A100" s="109">
        <f>IF(ISBLANK(B100),"",COUNTA($B$5:B100))</f>
        <v>83</v>
      </c>
      <c r="B100" s="291" t="s">
        <v>651</v>
      </c>
      <c r="C100" s="189" t="s">
        <v>791</v>
      </c>
      <c r="D100" s="292" t="s">
        <v>158</v>
      </c>
      <c r="E100" s="187" t="s">
        <v>792</v>
      </c>
      <c r="F100" s="236">
        <v>29739800</v>
      </c>
      <c r="G100" s="189" t="s">
        <v>788</v>
      </c>
      <c r="I100" s="99"/>
    </row>
    <row r="101" spans="1:12" ht="73.5">
      <c r="A101" s="109">
        <f>IF(ISBLANK(B101),"",COUNTA($B$5:B101))</f>
        <v>84</v>
      </c>
      <c r="B101" s="291" t="s">
        <v>651</v>
      </c>
      <c r="C101" s="189" t="s">
        <v>793</v>
      </c>
      <c r="D101" s="292" t="s">
        <v>158</v>
      </c>
      <c r="E101" s="187" t="s">
        <v>689</v>
      </c>
      <c r="F101" s="236">
        <v>21156289</v>
      </c>
      <c r="G101" s="189" t="s">
        <v>788</v>
      </c>
      <c r="I101" s="99"/>
    </row>
    <row r="102" spans="1:12" ht="73.5">
      <c r="A102" s="109">
        <f>IF(ISBLANK(B102),"",COUNTA($B$5:B102))</f>
        <v>85</v>
      </c>
      <c r="B102" s="291" t="s">
        <v>638</v>
      </c>
      <c r="C102" s="189" t="s">
        <v>794</v>
      </c>
      <c r="D102" s="292" t="s">
        <v>158</v>
      </c>
      <c r="E102" s="187" t="s">
        <v>691</v>
      </c>
      <c r="F102" s="236">
        <v>21124400</v>
      </c>
      <c r="G102" s="189" t="s">
        <v>788</v>
      </c>
      <c r="L102" s="301"/>
    </row>
    <row r="103" spans="1:12" ht="73.5">
      <c r="A103" s="109">
        <f>IF(ISBLANK(B103),"",COUNTA($B$5:B103))</f>
        <v>86</v>
      </c>
      <c r="B103" s="291" t="s">
        <v>692</v>
      </c>
      <c r="C103" s="189" t="s">
        <v>795</v>
      </c>
      <c r="D103" s="292" t="s">
        <v>158</v>
      </c>
      <c r="E103" s="187" t="s">
        <v>694</v>
      </c>
      <c r="F103" s="236">
        <v>26911542</v>
      </c>
      <c r="G103" s="189" t="s">
        <v>788</v>
      </c>
      <c r="I103" s="99"/>
    </row>
    <row r="104" spans="1:12" ht="78.75" customHeight="1">
      <c r="A104" s="109">
        <f>IF(ISBLANK(B104),"",COUNTA($B$5:B104))</f>
        <v>87</v>
      </c>
      <c r="B104" s="291" t="s">
        <v>651</v>
      </c>
      <c r="C104" s="189" t="s">
        <v>796</v>
      </c>
      <c r="D104" s="292" t="s">
        <v>158</v>
      </c>
      <c r="E104" s="187" t="s">
        <v>696</v>
      </c>
      <c r="F104" s="236">
        <v>27161641</v>
      </c>
      <c r="G104" s="189" t="s">
        <v>788</v>
      </c>
    </row>
    <row r="105" spans="1:12" ht="75.75" customHeight="1">
      <c r="A105" s="109">
        <f>IF(ISBLANK(B105),"",COUNTA($B$5:B105))</f>
        <v>88</v>
      </c>
      <c r="B105" s="291" t="s">
        <v>638</v>
      </c>
      <c r="C105" s="189" t="s">
        <v>797</v>
      </c>
      <c r="D105" s="292" t="s">
        <v>158</v>
      </c>
      <c r="E105" s="187" t="s">
        <v>743</v>
      </c>
      <c r="F105" s="236">
        <v>29033233</v>
      </c>
      <c r="G105" s="189" t="s">
        <v>788</v>
      </c>
      <c r="I105" s="12"/>
    </row>
    <row r="106" spans="1:12" ht="75.75" customHeight="1">
      <c r="A106" s="109">
        <f>IF(ISBLANK(B106),"",COUNTA($B$5:B106))</f>
        <v>89</v>
      </c>
      <c r="B106" s="291" t="s">
        <v>638</v>
      </c>
      <c r="C106" s="189" t="s">
        <v>798</v>
      </c>
      <c r="D106" s="292" t="s">
        <v>158</v>
      </c>
      <c r="E106" s="187" t="s">
        <v>745</v>
      </c>
      <c r="F106" s="236">
        <v>20883574</v>
      </c>
      <c r="G106" s="189" t="s">
        <v>788</v>
      </c>
      <c r="I106" s="12"/>
    </row>
    <row r="107" spans="1:12" ht="73.5">
      <c r="A107" s="109">
        <f>IF(ISBLANK(B107),"",COUNTA($B$5:B107))</f>
        <v>90</v>
      </c>
      <c r="B107" s="207" t="s">
        <v>702</v>
      </c>
      <c r="C107" s="179" t="s">
        <v>799</v>
      </c>
      <c r="D107" s="109" t="s">
        <v>158</v>
      </c>
      <c r="E107" s="187" t="s">
        <v>749</v>
      </c>
      <c r="F107" s="236">
        <v>29255575</v>
      </c>
      <c r="G107" s="189" t="s">
        <v>788</v>
      </c>
    </row>
    <row r="108" spans="1:12" ht="73.5">
      <c r="A108" s="109">
        <f>IF(ISBLANK(B108),"",COUNTA($B$5:B108))</f>
        <v>91</v>
      </c>
      <c r="B108" s="291" t="s">
        <v>705</v>
      </c>
      <c r="C108" s="189" t="s">
        <v>800</v>
      </c>
      <c r="D108" s="292" t="s">
        <v>158</v>
      </c>
      <c r="E108" s="187" t="s">
        <v>707</v>
      </c>
      <c r="F108" s="236">
        <v>20251771</v>
      </c>
      <c r="G108" s="189" t="s">
        <v>788</v>
      </c>
    </row>
    <row r="109" spans="1:12" ht="73.5">
      <c r="A109" s="109">
        <f>IF(ISBLANK(B109),"",COUNTA($B$5:B109))</f>
        <v>92</v>
      </c>
      <c r="B109" s="291" t="s">
        <v>708</v>
      </c>
      <c r="C109" s="189" t="s">
        <v>801</v>
      </c>
      <c r="D109" s="292" t="s">
        <v>158</v>
      </c>
      <c r="E109" s="187" t="s">
        <v>802</v>
      </c>
      <c r="F109" s="236">
        <v>21044404</v>
      </c>
      <c r="G109" s="189" t="s">
        <v>788</v>
      </c>
    </row>
    <row r="110" spans="1:12" ht="75" customHeight="1">
      <c r="A110" s="109">
        <f>IF(ISBLANK(B110),"",COUNTA($B$5:B110))</f>
        <v>93</v>
      </c>
      <c r="B110" s="291" t="s">
        <v>711</v>
      </c>
      <c r="C110" s="189" t="s">
        <v>803</v>
      </c>
      <c r="D110" s="292" t="s">
        <v>158</v>
      </c>
      <c r="E110" s="196" t="s">
        <v>713</v>
      </c>
      <c r="F110" s="265">
        <v>26911750</v>
      </c>
      <c r="G110" s="198" t="s">
        <v>788</v>
      </c>
    </row>
    <row r="111" spans="1:12" ht="73.5">
      <c r="A111" s="109">
        <f>IF(ISBLANK(B111),"",COUNTA($B$5:B111))</f>
        <v>94</v>
      </c>
      <c r="B111" s="291" t="s">
        <v>711</v>
      </c>
      <c r="C111" s="189" t="s">
        <v>804</v>
      </c>
      <c r="D111" s="292" t="s">
        <v>158</v>
      </c>
      <c r="E111" s="187" t="s">
        <v>715</v>
      </c>
      <c r="F111" s="236">
        <v>37706853</v>
      </c>
      <c r="G111" s="189" t="s">
        <v>788</v>
      </c>
    </row>
    <row r="112" spans="1:12" ht="76.5" customHeight="1">
      <c r="A112" s="109">
        <f>IF(ISBLANK(B112),"",COUNTA($B$5:B112))</f>
        <v>95</v>
      </c>
      <c r="B112" s="291" t="s">
        <v>716</v>
      </c>
      <c r="C112" s="189" t="s">
        <v>805</v>
      </c>
      <c r="D112" s="292" t="s">
        <v>158</v>
      </c>
      <c r="E112" s="187" t="s">
        <v>718</v>
      </c>
      <c r="F112" s="236">
        <v>27106181</v>
      </c>
      <c r="G112" s="189" t="s">
        <v>788</v>
      </c>
    </row>
    <row r="113" spans="1:12" ht="76.5" customHeight="1">
      <c r="A113" s="109">
        <f>IF(ISBLANK(B113),"",COUNTA($B$5:B113))</f>
        <v>96</v>
      </c>
      <c r="B113" s="291" t="s">
        <v>716</v>
      </c>
      <c r="C113" s="189" t="s">
        <v>806</v>
      </c>
      <c r="D113" s="292" t="s">
        <v>158</v>
      </c>
      <c r="E113" s="187" t="s">
        <v>733</v>
      </c>
      <c r="F113" s="236">
        <v>26911584</v>
      </c>
      <c r="G113" s="189" t="s">
        <v>788</v>
      </c>
    </row>
    <row r="114" spans="1:12" ht="75.75" customHeight="1">
      <c r="A114" s="109">
        <f>IF(ISBLANK(B114),"",COUNTA($B$5:B114))</f>
        <v>97</v>
      </c>
      <c r="B114" s="291" t="s">
        <v>638</v>
      </c>
      <c r="C114" s="189" t="s">
        <v>807</v>
      </c>
      <c r="D114" s="292" t="s">
        <v>158</v>
      </c>
      <c r="E114" s="187" t="s">
        <v>743</v>
      </c>
      <c r="F114" s="246">
        <v>7422110</v>
      </c>
      <c r="G114" s="186" t="s">
        <v>808</v>
      </c>
      <c r="I114" s="12"/>
    </row>
    <row r="115" spans="1:12" ht="25.5" customHeight="1">
      <c r="A115" s="109" t="str">
        <f>IF(ISBLANK(B115),"",COUNTA($B$5:B115))</f>
        <v/>
      </c>
      <c r="B115" s="291"/>
      <c r="C115" s="189"/>
      <c r="D115" s="292"/>
      <c r="E115" s="196"/>
      <c r="F115" s="246">
        <f>SUM(F116:F118)</f>
        <v>63483703</v>
      </c>
      <c r="G115" s="186" t="s">
        <v>809</v>
      </c>
      <c r="L115" s="301"/>
    </row>
    <row r="116" spans="1:12" ht="73.5">
      <c r="A116" s="109">
        <f>IF(ISBLANK(B116),"",COUNTA($B$5:B116))</f>
        <v>98</v>
      </c>
      <c r="B116" s="291" t="s">
        <v>651</v>
      </c>
      <c r="C116" s="189" t="s">
        <v>810</v>
      </c>
      <c r="D116" s="292" t="s">
        <v>158</v>
      </c>
      <c r="E116" s="187" t="s">
        <v>689</v>
      </c>
      <c r="F116" s="236">
        <v>20965128</v>
      </c>
      <c r="G116" s="189" t="s">
        <v>809</v>
      </c>
      <c r="I116" s="99"/>
    </row>
    <row r="117" spans="1:12" ht="73.5">
      <c r="A117" s="109">
        <f>IF(ISBLANK(B117),"",COUNTA($B$5:B117))</f>
        <v>99</v>
      </c>
      <c r="B117" s="291" t="s">
        <v>638</v>
      </c>
      <c r="C117" s="189" t="s">
        <v>811</v>
      </c>
      <c r="D117" s="292" t="s">
        <v>158</v>
      </c>
      <c r="E117" s="187" t="s">
        <v>812</v>
      </c>
      <c r="F117" s="236">
        <v>21613400</v>
      </c>
      <c r="G117" s="189" t="s">
        <v>809</v>
      </c>
      <c r="L117" s="301"/>
    </row>
    <row r="118" spans="1:12" ht="76.5" customHeight="1">
      <c r="A118" s="109">
        <f>IF(ISBLANK(B118),"",COUNTA($B$5:B118))</f>
        <v>100</v>
      </c>
      <c r="B118" s="291" t="s">
        <v>699</v>
      </c>
      <c r="C118" s="189" t="s">
        <v>813</v>
      </c>
      <c r="D118" s="292" t="s">
        <v>158</v>
      </c>
      <c r="E118" s="187" t="s">
        <v>747</v>
      </c>
      <c r="F118" s="236">
        <v>20905175</v>
      </c>
      <c r="G118" s="189" t="s">
        <v>809</v>
      </c>
    </row>
    <row r="119" spans="1:12" ht="25.5" customHeight="1">
      <c r="A119" s="109" t="str">
        <f>IF(ISBLANK(B119),"",COUNTA($B$5:B119))</f>
        <v/>
      </c>
      <c r="B119" s="291"/>
      <c r="C119" s="189"/>
      <c r="D119" s="292"/>
      <c r="E119" s="196"/>
      <c r="F119" s="246">
        <f>SUM(F120:F131)</f>
        <v>92446656</v>
      </c>
      <c r="G119" s="186" t="s">
        <v>814</v>
      </c>
      <c r="L119" s="301"/>
    </row>
    <row r="120" spans="1:12" ht="78" customHeight="1">
      <c r="A120" s="109">
        <f>IF(ISBLANK(B120),"",COUNTA($B$5:B120))</f>
        <v>101</v>
      </c>
      <c r="B120" s="291" t="s">
        <v>651</v>
      </c>
      <c r="C120" s="189" t="s">
        <v>815</v>
      </c>
      <c r="D120" s="292" t="s">
        <v>158</v>
      </c>
      <c r="E120" s="187" t="s">
        <v>790</v>
      </c>
      <c r="F120" s="236">
        <v>8999808</v>
      </c>
      <c r="G120" s="189" t="s">
        <v>814</v>
      </c>
    </row>
    <row r="121" spans="1:12" ht="73.5">
      <c r="A121" s="109">
        <f>IF(ISBLANK(B121),"",COUNTA($B$5:B121))</f>
        <v>102</v>
      </c>
      <c r="B121" s="291" t="s">
        <v>651</v>
      </c>
      <c r="C121" s="189" t="s">
        <v>816</v>
      </c>
      <c r="D121" s="292" t="s">
        <v>158</v>
      </c>
      <c r="E121" s="187" t="s">
        <v>724</v>
      </c>
      <c r="F121" s="236">
        <v>6633000</v>
      </c>
      <c r="G121" s="189" t="s">
        <v>814</v>
      </c>
      <c r="I121" s="99"/>
    </row>
    <row r="122" spans="1:12" ht="74.25" customHeight="1">
      <c r="A122" s="109">
        <f>IF(ISBLANK(B122),"",COUNTA($B$5:B122))</f>
        <v>103</v>
      </c>
      <c r="B122" s="291" t="s">
        <v>651</v>
      </c>
      <c r="C122" s="189" t="s">
        <v>817</v>
      </c>
      <c r="D122" s="292" t="s">
        <v>158</v>
      </c>
      <c r="E122" s="187" t="s">
        <v>818</v>
      </c>
      <c r="F122" s="236">
        <v>6986447</v>
      </c>
      <c r="G122" s="189" t="s">
        <v>814</v>
      </c>
      <c r="I122" s="91"/>
    </row>
    <row r="123" spans="1:12" ht="73.5">
      <c r="A123" s="109">
        <f>IF(ISBLANK(B123),"",COUNTA($B$5:B123))</f>
        <v>104</v>
      </c>
      <c r="B123" s="291" t="s">
        <v>638</v>
      </c>
      <c r="C123" s="189" t="s">
        <v>819</v>
      </c>
      <c r="D123" s="292" t="s">
        <v>158</v>
      </c>
      <c r="E123" s="187" t="s">
        <v>820</v>
      </c>
      <c r="F123" s="236">
        <v>6419000</v>
      </c>
      <c r="G123" s="189" t="s">
        <v>814</v>
      </c>
      <c r="L123" s="301"/>
    </row>
    <row r="124" spans="1:12" ht="77.25" customHeight="1">
      <c r="A124" s="109">
        <f>IF(ISBLANK(B124),"",COUNTA($B$5:B124))</f>
        <v>105</v>
      </c>
      <c r="B124" s="291" t="s">
        <v>651</v>
      </c>
      <c r="C124" s="189" t="s">
        <v>821</v>
      </c>
      <c r="D124" s="292" t="s">
        <v>158</v>
      </c>
      <c r="E124" s="187" t="s">
        <v>822</v>
      </c>
      <c r="F124" s="236">
        <v>8999753</v>
      </c>
      <c r="G124" s="189" t="s">
        <v>814</v>
      </c>
      <c r="I124" s="60"/>
    </row>
    <row r="125" spans="1:12" ht="75.75" customHeight="1">
      <c r="A125" s="109">
        <f>IF(ISBLANK(B125),"",COUNTA($B$5:B125))</f>
        <v>106</v>
      </c>
      <c r="B125" s="291" t="s">
        <v>638</v>
      </c>
      <c r="C125" s="189" t="s">
        <v>823</v>
      </c>
      <c r="D125" s="292" t="s">
        <v>158</v>
      </c>
      <c r="E125" s="187" t="s">
        <v>743</v>
      </c>
      <c r="F125" s="236">
        <v>6941479</v>
      </c>
      <c r="G125" s="189" t="s">
        <v>814</v>
      </c>
      <c r="I125" s="12"/>
    </row>
    <row r="126" spans="1:12" ht="75.75" customHeight="1">
      <c r="A126" s="109">
        <f>IF(ISBLANK(B126),"",COUNTA($B$5:B126))</f>
        <v>107</v>
      </c>
      <c r="B126" s="291" t="s">
        <v>638</v>
      </c>
      <c r="C126" s="189" t="s">
        <v>824</v>
      </c>
      <c r="D126" s="292" t="s">
        <v>158</v>
      </c>
      <c r="E126" s="187" t="s">
        <v>698</v>
      </c>
      <c r="F126" s="236">
        <v>6394896</v>
      </c>
      <c r="G126" s="189" t="s">
        <v>814</v>
      </c>
      <c r="I126" s="12"/>
    </row>
    <row r="127" spans="1:12" ht="76.5" customHeight="1">
      <c r="A127" s="109">
        <f>IF(ISBLANK(B127),"",COUNTA($B$5:B127))</f>
        <v>108</v>
      </c>
      <c r="B127" s="291" t="s">
        <v>699</v>
      </c>
      <c r="C127" s="189" t="s">
        <v>825</v>
      </c>
      <c r="D127" s="292" t="s">
        <v>158</v>
      </c>
      <c r="E127" s="187" t="s">
        <v>701</v>
      </c>
      <c r="F127" s="236">
        <v>7014714</v>
      </c>
      <c r="G127" s="189" t="s">
        <v>814</v>
      </c>
      <c r="J127" t="s">
        <v>193</v>
      </c>
    </row>
    <row r="128" spans="1:12" ht="73.5">
      <c r="A128" s="109">
        <f>IF(ISBLANK(B128),"",COUNTA($B$5:B128))</f>
        <v>109</v>
      </c>
      <c r="B128" s="291" t="s">
        <v>708</v>
      </c>
      <c r="C128" s="189" t="s">
        <v>826</v>
      </c>
      <c r="D128" s="292" t="s">
        <v>158</v>
      </c>
      <c r="E128" s="187" t="s">
        <v>827</v>
      </c>
      <c r="F128" s="236">
        <v>7113524</v>
      </c>
      <c r="G128" s="189" t="s">
        <v>814</v>
      </c>
    </row>
    <row r="129" spans="1:12" ht="73.5">
      <c r="A129" s="109">
        <f>IF(ISBLANK(B129),"",COUNTA($B$5:B129))</f>
        <v>110</v>
      </c>
      <c r="B129" s="291" t="s">
        <v>711</v>
      </c>
      <c r="C129" s="189" t="s">
        <v>828</v>
      </c>
      <c r="D129" s="292" t="s">
        <v>158</v>
      </c>
      <c r="E129" s="187" t="s">
        <v>715</v>
      </c>
      <c r="F129" s="236">
        <v>8999917</v>
      </c>
      <c r="G129" s="189" t="s">
        <v>814</v>
      </c>
    </row>
    <row r="130" spans="1:12" ht="76.5" customHeight="1">
      <c r="A130" s="109">
        <f>IF(ISBLANK(B130),"",COUNTA($B$5:B130))</f>
        <v>111</v>
      </c>
      <c r="B130" s="291" t="s">
        <v>716</v>
      </c>
      <c r="C130" s="189" t="s">
        <v>829</v>
      </c>
      <c r="D130" s="292" t="s">
        <v>158</v>
      </c>
      <c r="E130" s="187" t="s">
        <v>718</v>
      </c>
      <c r="F130" s="236">
        <v>8944124</v>
      </c>
      <c r="G130" s="189" t="s">
        <v>814</v>
      </c>
    </row>
    <row r="131" spans="1:12" ht="76.5" customHeight="1">
      <c r="A131" s="109">
        <f>IF(ISBLANK(B131),"",COUNTA($B$5:B131))</f>
        <v>112</v>
      </c>
      <c r="B131" s="291" t="s">
        <v>716</v>
      </c>
      <c r="C131" s="189" t="s">
        <v>830</v>
      </c>
      <c r="D131" s="292" t="s">
        <v>158</v>
      </c>
      <c r="E131" s="187" t="s">
        <v>733</v>
      </c>
      <c r="F131" s="236">
        <v>8999994</v>
      </c>
      <c r="G131" s="189" t="s">
        <v>814</v>
      </c>
    </row>
    <row r="132" spans="1:12" ht="25.5" customHeight="1">
      <c r="A132" s="109" t="str">
        <f>IF(ISBLANK(B132),"",COUNTA($B$5:B132))</f>
        <v/>
      </c>
      <c r="B132" s="291"/>
      <c r="C132" s="189"/>
      <c r="D132" s="292"/>
      <c r="E132" s="196"/>
      <c r="F132" s="246">
        <f>F133+F134</f>
        <v>42468671</v>
      </c>
      <c r="G132" s="186" t="s">
        <v>831</v>
      </c>
    </row>
    <row r="133" spans="1:12" ht="75.75" customHeight="1">
      <c r="A133" s="109">
        <f>IF(ISBLANK(B133),"",COUNTA($B$5:B133))</f>
        <v>113</v>
      </c>
      <c r="B133" s="291" t="s">
        <v>638</v>
      </c>
      <c r="C133" s="189" t="s">
        <v>832</v>
      </c>
      <c r="D133" s="292" t="s">
        <v>158</v>
      </c>
      <c r="E133" s="187" t="s">
        <v>698</v>
      </c>
      <c r="F133" s="236">
        <v>21097426</v>
      </c>
      <c r="G133" s="189" t="s">
        <v>831</v>
      </c>
      <c r="I133" s="12"/>
    </row>
    <row r="134" spans="1:12" ht="76.5" customHeight="1">
      <c r="A134" s="109">
        <f>IF(ISBLANK(B134),"",COUNTA($B$5:B134))</f>
        <v>114</v>
      </c>
      <c r="B134" s="291" t="s">
        <v>699</v>
      </c>
      <c r="C134" s="189" t="s">
        <v>833</v>
      </c>
      <c r="D134" s="292" t="s">
        <v>158</v>
      </c>
      <c r="E134" s="187" t="s">
        <v>747</v>
      </c>
      <c r="F134" s="236">
        <v>21371245</v>
      </c>
      <c r="G134" s="189" t="s">
        <v>831</v>
      </c>
    </row>
    <row r="135" spans="1:12" ht="52.5">
      <c r="A135" s="109">
        <f>IF(ISBLANK(B135),"",COUNTA($B$5:B135))</f>
        <v>115</v>
      </c>
      <c r="B135" s="291" t="s">
        <v>702</v>
      </c>
      <c r="C135" s="189" t="s">
        <v>834</v>
      </c>
      <c r="D135" s="292" t="s">
        <v>158</v>
      </c>
      <c r="E135" s="187" t="s">
        <v>835</v>
      </c>
      <c r="F135" s="246">
        <v>1632955000</v>
      </c>
      <c r="G135" s="186" t="s">
        <v>836</v>
      </c>
    </row>
    <row r="136" spans="1:12" ht="25.5" customHeight="1">
      <c r="A136" s="109" t="str">
        <f>IF(ISBLANK(B136),"",COUNTA($B$5:B136))</f>
        <v/>
      </c>
      <c r="B136" s="291"/>
      <c r="C136" s="189"/>
      <c r="D136" s="292"/>
      <c r="E136" s="196"/>
      <c r="F136" s="246">
        <f>F137+F138</f>
        <v>29800000</v>
      </c>
      <c r="G136" s="186" t="s">
        <v>837</v>
      </c>
      <c r="L136" s="301"/>
    </row>
    <row r="137" spans="1:12" ht="52.5">
      <c r="A137" s="109">
        <f>IF(ISBLANK(B137),"",COUNTA($B$5:B137))</f>
        <v>116</v>
      </c>
      <c r="B137" s="291" t="s">
        <v>635</v>
      </c>
      <c r="C137" s="189" t="s">
        <v>838</v>
      </c>
      <c r="D137" s="292" t="s">
        <v>158</v>
      </c>
      <c r="E137" s="187" t="s">
        <v>839</v>
      </c>
      <c r="F137" s="236">
        <v>15600000</v>
      </c>
      <c r="G137" s="189" t="s">
        <v>837</v>
      </c>
    </row>
    <row r="138" spans="1:12" ht="21">
      <c r="A138" s="109" t="str">
        <f>IF(ISBLANK(B138),"",COUNTA($B$5:B138))</f>
        <v/>
      </c>
      <c r="B138" s="291"/>
      <c r="C138" s="189"/>
      <c r="D138" s="292"/>
      <c r="E138" s="182" t="s">
        <v>671</v>
      </c>
      <c r="F138" s="183">
        <v>14200000</v>
      </c>
      <c r="G138" s="199" t="s">
        <v>452</v>
      </c>
    </row>
    <row r="139" spans="1:12" ht="31.5">
      <c r="A139" s="109" t="str">
        <f>IF(ISBLANK(B139),"",COUNTA($B$5:B139))</f>
        <v/>
      </c>
      <c r="B139" s="291"/>
      <c r="C139" s="189"/>
      <c r="D139" s="292"/>
      <c r="E139" s="179"/>
      <c r="F139" s="242">
        <f>SUM(F140:F143)</f>
        <v>87200000</v>
      </c>
      <c r="G139" s="186" t="s">
        <v>295</v>
      </c>
      <c r="I139" s="60">
        <f>F140+F141+F142</f>
        <v>68150000</v>
      </c>
    </row>
    <row r="140" spans="1:12" ht="42">
      <c r="A140" s="109">
        <f>IF(ISBLANK(B140),"",COUNTA($B$5:B140))</f>
        <v>117</v>
      </c>
      <c r="B140" s="291" t="s">
        <v>711</v>
      </c>
      <c r="C140" s="189" t="s">
        <v>840</v>
      </c>
      <c r="D140" s="292" t="s">
        <v>158</v>
      </c>
      <c r="E140" s="187" t="s">
        <v>841</v>
      </c>
      <c r="F140" s="236">
        <v>3650000</v>
      </c>
      <c r="G140" s="189" t="s">
        <v>295</v>
      </c>
    </row>
    <row r="141" spans="1:12" ht="42">
      <c r="A141" s="109">
        <f>IF(ISBLANK(B141),"",COUNTA($B$5:B141))</f>
        <v>118</v>
      </c>
      <c r="B141" s="291" t="s">
        <v>711</v>
      </c>
      <c r="C141" s="189" t="s">
        <v>842</v>
      </c>
      <c r="D141" s="292" t="s">
        <v>158</v>
      </c>
      <c r="E141" s="187" t="s">
        <v>843</v>
      </c>
      <c r="F141" s="236">
        <v>10500000</v>
      </c>
      <c r="G141" s="189" t="s">
        <v>295</v>
      </c>
    </row>
    <row r="142" spans="1:12" ht="42">
      <c r="A142" s="109">
        <f>IF(ISBLANK(B142),"",COUNTA($B$5:B142))</f>
        <v>119</v>
      </c>
      <c r="B142" s="291" t="s">
        <v>711</v>
      </c>
      <c r="C142" s="189" t="s">
        <v>844</v>
      </c>
      <c r="D142" s="292" t="s">
        <v>158</v>
      </c>
      <c r="E142" s="187" t="s">
        <v>845</v>
      </c>
      <c r="F142" s="236">
        <v>54000000</v>
      </c>
      <c r="G142" s="189" t="s">
        <v>295</v>
      </c>
    </row>
    <row r="143" spans="1:12" ht="31.5">
      <c r="A143" s="109" t="str">
        <f>IF(ISBLANK(B143),"",COUNTA($B$5:B143))</f>
        <v/>
      </c>
      <c r="B143" s="291"/>
      <c r="C143" s="189"/>
      <c r="D143" s="292"/>
      <c r="E143" s="182" t="s">
        <v>671</v>
      </c>
      <c r="F143" s="183">
        <v>19050000</v>
      </c>
      <c r="G143" s="199" t="s">
        <v>295</v>
      </c>
    </row>
    <row r="144" spans="1:12" ht="25.5" customHeight="1">
      <c r="A144" s="109" t="str">
        <f>IF(ISBLANK(B144),"",COUNTA($B$5:B144))</f>
        <v/>
      </c>
      <c r="B144" s="291"/>
      <c r="C144" s="189"/>
      <c r="D144" s="292"/>
      <c r="E144" s="196"/>
      <c r="F144" s="246">
        <f>SUM(F145:F152)</f>
        <v>703325535</v>
      </c>
      <c r="G144" s="186" t="s">
        <v>846</v>
      </c>
      <c r="I144" s="60">
        <f>SUM(F145:F151)</f>
        <v>670776885</v>
      </c>
    </row>
    <row r="145" spans="1:9" ht="73.5">
      <c r="A145" s="109">
        <f>IF(ISBLANK(B145),"",COUNTA($B$5:B145))</f>
        <v>120</v>
      </c>
      <c r="B145" s="291" t="s">
        <v>692</v>
      </c>
      <c r="C145" s="189" t="s">
        <v>847</v>
      </c>
      <c r="D145" s="292" t="s">
        <v>158</v>
      </c>
      <c r="E145" s="187" t="s">
        <v>848</v>
      </c>
      <c r="F145" s="236">
        <v>94885298</v>
      </c>
      <c r="G145" s="189" t="s">
        <v>846</v>
      </c>
    </row>
    <row r="146" spans="1:9" ht="73.5">
      <c r="A146" s="109">
        <f>IF(ISBLANK(B146),"",COUNTA($B$5:B146))</f>
        <v>121</v>
      </c>
      <c r="B146" s="291" t="s">
        <v>692</v>
      </c>
      <c r="C146" s="189" t="s">
        <v>849</v>
      </c>
      <c r="D146" s="292" t="s">
        <v>158</v>
      </c>
      <c r="E146" s="187" t="s">
        <v>850</v>
      </c>
      <c r="F146" s="236">
        <v>96503400</v>
      </c>
      <c r="G146" s="189" t="s">
        <v>846</v>
      </c>
      <c r="I146" s="249"/>
    </row>
    <row r="147" spans="1:9" ht="73.5">
      <c r="A147" s="109">
        <f>IF(ISBLANK(B147),"",COUNTA($B$5:B147))</f>
        <v>122</v>
      </c>
      <c r="B147" s="291" t="s">
        <v>692</v>
      </c>
      <c r="C147" s="189" t="s">
        <v>851</v>
      </c>
      <c r="D147" s="292" t="s">
        <v>158</v>
      </c>
      <c r="E147" s="187" t="s">
        <v>852</v>
      </c>
      <c r="F147" s="236">
        <v>97849275</v>
      </c>
      <c r="G147" s="189" t="s">
        <v>846</v>
      </c>
    </row>
    <row r="148" spans="1:9" ht="73.5">
      <c r="A148" s="109">
        <f>IF(ISBLANK(B148),"",COUNTA($B$5:B148))</f>
        <v>123</v>
      </c>
      <c r="B148" s="291" t="s">
        <v>692</v>
      </c>
      <c r="C148" s="189" t="s">
        <v>853</v>
      </c>
      <c r="D148" s="292" t="s">
        <v>158</v>
      </c>
      <c r="E148" s="187" t="s">
        <v>854</v>
      </c>
      <c r="F148" s="236">
        <v>94383300</v>
      </c>
      <c r="G148" s="189" t="s">
        <v>846</v>
      </c>
    </row>
    <row r="149" spans="1:9" ht="73.5">
      <c r="A149" s="109">
        <f>IF(ISBLANK(B149),"",COUNTA($B$5:B149))</f>
        <v>124</v>
      </c>
      <c r="B149" s="291" t="s">
        <v>692</v>
      </c>
      <c r="C149" s="189" t="s">
        <v>855</v>
      </c>
      <c r="D149" s="292" t="s">
        <v>158</v>
      </c>
      <c r="E149" s="187" t="s">
        <v>856</v>
      </c>
      <c r="F149" s="236">
        <v>95448900</v>
      </c>
      <c r="G149" s="189" t="s">
        <v>846</v>
      </c>
    </row>
    <row r="150" spans="1:9" ht="73.5">
      <c r="A150" s="109">
        <f>IF(ISBLANK(B150),"",COUNTA($B$5:B150))</f>
        <v>125</v>
      </c>
      <c r="B150" s="291" t="s">
        <v>651</v>
      </c>
      <c r="C150" s="189" t="s">
        <v>857</v>
      </c>
      <c r="D150" s="292" t="s">
        <v>158</v>
      </c>
      <c r="E150" s="187" t="s">
        <v>858</v>
      </c>
      <c r="F150" s="236">
        <v>95489970</v>
      </c>
      <c r="G150" s="189" t="s">
        <v>846</v>
      </c>
    </row>
    <row r="151" spans="1:9" ht="75.75" customHeight="1">
      <c r="A151" s="109">
        <f>IF(ISBLANK(B151),"",COUNTA($B$5:B151))</f>
        <v>126</v>
      </c>
      <c r="B151" s="291" t="s">
        <v>638</v>
      </c>
      <c r="C151" s="189" t="s">
        <v>859</v>
      </c>
      <c r="D151" s="292" t="s">
        <v>158</v>
      </c>
      <c r="E151" s="187" t="s">
        <v>860</v>
      </c>
      <c r="F151" s="236">
        <v>96216742</v>
      </c>
      <c r="G151" s="189" t="s">
        <v>846</v>
      </c>
      <c r="I151" s="12"/>
    </row>
    <row r="152" spans="1:9" ht="21">
      <c r="A152" s="109" t="str">
        <f>IF(ISBLANK(B152),"",COUNTA($B$5:B152))</f>
        <v/>
      </c>
      <c r="B152" s="291"/>
      <c r="C152" s="189"/>
      <c r="D152" s="292"/>
      <c r="E152" s="190" t="s">
        <v>671</v>
      </c>
      <c r="F152" s="195">
        <v>32548650</v>
      </c>
      <c r="G152" s="302" t="s">
        <v>298</v>
      </c>
    </row>
    <row r="153" spans="1:9" ht="52.5">
      <c r="A153" s="109">
        <f>IF(ISBLANK(B153),"",COUNTA($B$5:B153))</f>
        <v>127</v>
      </c>
      <c r="B153" s="291" t="s">
        <v>642</v>
      </c>
      <c r="C153" s="189" t="s">
        <v>861</v>
      </c>
      <c r="D153" s="292" t="s">
        <v>158</v>
      </c>
      <c r="E153" s="187" t="s">
        <v>862</v>
      </c>
      <c r="F153" s="246">
        <v>24096000</v>
      </c>
      <c r="G153" s="186" t="s">
        <v>71</v>
      </c>
    </row>
    <row r="154" spans="1:9" ht="25.5" customHeight="1">
      <c r="A154" s="109" t="str">
        <f>IF(ISBLANK(B154),"",COUNTA($B$5:B154))</f>
        <v/>
      </c>
      <c r="B154" s="291"/>
      <c r="C154" s="189"/>
      <c r="D154" s="292"/>
      <c r="E154" s="189"/>
      <c r="F154" s="246">
        <f>SUM(F155:F158)</f>
        <v>285882395</v>
      </c>
      <c r="G154" s="186" t="s">
        <v>863</v>
      </c>
    </row>
    <row r="155" spans="1:9" ht="76.5" customHeight="1">
      <c r="A155" s="109">
        <f>IF(ISBLANK(B155),"",COUNTA($B$5:B155))</f>
        <v>128</v>
      </c>
      <c r="B155" s="291" t="s">
        <v>699</v>
      </c>
      <c r="C155" s="189" t="s">
        <v>864</v>
      </c>
      <c r="D155" s="292" t="s">
        <v>158</v>
      </c>
      <c r="E155" s="187" t="s">
        <v>865</v>
      </c>
      <c r="F155" s="236">
        <v>71470563</v>
      </c>
      <c r="G155" s="189" t="s">
        <v>863</v>
      </c>
    </row>
    <row r="156" spans="1:9" ht="68.25" customHeight="1">
      <c r="A156" s="109">
        <f>IF(ISBLANK(B156),"",COUNTA($B$5:B156))</f>
        <v>129</v>
      </c>
      <c r="B156" s="291" t="s">
        <v>702</v>
      </c>
      <c r="C156" s="189" t="s">
        <v>866</v>
      </c>
      <c r="D156" s="292" t="s">
        <v>158</v>
      </c>
      <c r="E156" s="187" t="s">
        <v>867</v>
      </c>
      <c r="F156" s="236">
        <v>71470538</v>
      </c>
      <c r="G156" s="189" t="s">
        <v>863</v>
      </c>
    </row>
    <row r="157" spans="1:9" ht="73.5">
      <c r="A157" s="109">
        <f>IF(ISBLANK(B157),"",COUNTA($B$5:B157))</f>
        <v>130</v>
      </c>
      <c r="B157" s="291" t="s">
        <v>705</v>
      </c>
      <c r="C157" s="189" t="s">
        <v>868</v>
      </c>
      <c r="D157" s="292" t="s">
        <v>158</v>
      </c>
      <c r="E157" s="187" t="s">
        <v>869</v>
      </c>
      <c r="F157" s="236">
        <v>71470613</v>
      </c>
      <c r="G157" s="189" t="s">
        <v>863</v>
      </c>
    </row>
    <row r="158" spans="1:9" ht="73.5">
      <c r="A158" s="109">
        <f>IF(ISBLANK(B158),"",COUNTA($B$5:B158))</f>
        <v>131</v>
      </c>
      <c r="B158" s="291" t="s">
        <v>676</v>
      </c>
      <c r="C158" s="189" t="s">
        <v>870</v>
      </c>
      <c r="D158" s="292" t="s">
        <v>158</v>
      </c>
      <c r="E158" s="187" t="s">
        <v>871</v>
      </c>
      <c r="F158" s="236">
        <v>71470681</v>
      </c>
      <c r="G158" s="189" t="s">
        <v>863</v>
      </c>
    </row>
    <row r="159" spans="1:9" ht="25.5" customHeight="1">
      <c r="A159" s="109" t="str">
        <f>IF(ISBLANK(B159),"",COUNTA($B$5:B159))</f>
        <v/>
      </c>
      <c r="B159" s="291"/>
      <c r="C159" s="189"/>
      <c r="D159" s="292"/>
      <c r="E159" s="196"/>
      <c r="F159" s="246">
        <f>SUM(F160:F165)</f>
        <v>202559616</v>
      </c>
      <c r="G159" s="186" t="s">
        <v>872</v>
      </c>
    </row>
    <row r="160" spans="1:9" ht="84">
      <c r="A160" s="109">
        <f>IF(ISBLANK(B160),"",COUNTA($B$5:B160))</f>
        <v>132</v>
      </c>
      <c r="B160" s="291" t="s">
        <v>699</v>
      </c>
      <c r="C160" s="189" t="s">
        <v>873</v>
      </c>
      <c r="D160" s="292" t="s">
        <v>158</v>
      </c>
      <c r="E160" s="187" t="s">
        <v>874</v>
      </c>
      <c r="F160" s="236">
        <v>29368400</v>
      </c>
      <c r="G160" s="189" t="s">
        <v>872</v>
      </c>
    </row>
    <row r="161" spans="1:7" ht="75">
      <c r="A161" s="109">
        <f>IF(ISBLANK(B161),"",COUNTA($B$5:B161))</f>
        <v>133</v>
      </c>
      <c r="B161" s="291" t="s">
        <v>705</v>
      </c>
      <c r="C161" s="189" t="s">
        <v>875</v>
      </c>
      <c r="D161" s="292" t="s">
        <v>158</v>
      </c>
      <c r="E161" s="296" t="s">
        <v>869</v>
      </c>
      <c r="F161" s="236">
        <v>38103511</v>
      </c>
      <c r="G161" s="189" t="s">
        <v>872</v>
      </c>
    </row>
    <row r="162" spans="1:7" ht="73.5">
      <c r="A162" s="109">
        <f>IF(ISBLANK(B162),"",COUNTA($B$5:B162))</f>
        <v>134</v>
      </c>
      <c r="B162" s="291" t="s">
        <v>658</v>
      </c>
      <c r="C162" s="189" t="s">
        <v>876</v>
      </c>
      <c r="D162" s="292" t="s">
        <v>158</v>
      </c>
      <c r="E162" s="187" t="s">
        <v>877</v>
      </c>
      <c r="F162" s="236">
        <v>29771492</v>
      </c>
      <c r="G162" s="189" t="s">
        <v>872</v>
      </c>
    </row>
    <row r="163" spans="1:7" ht="73.5">
      <c r="A163" s="109">
        <f>IF(ISBLANK(B163),"",COUNTA($B$5:B163))</f>
        <v>135</v>
      </c>
      <c r="B163" s="291" t="s">
        <v>708</v>
      </c>
      <c r="C163" s="189" t="s">
        <v>878</v>
      </c>
      <c r="D163" s="292" t="s">
        <v>158</v>
      </c>
      <c r="E163" s="187" t="s">
        <v>879</v>
      </c>
      <c r="F163" s="236">
        <v>38103518</v>
      </c>
      <c r="G163" s="189" t="s">
        <v>872</v>
      </c>
    </row>
    <row r="164" spans="1:7" ht="73.5">
      <c r="A164" s="109">
        <f>IF(ISBLANK(B164),"",COUNTA($B$5:B164))</f>
        <v>136</v>
      </c>
      <c r="B164" s="291" t="s">
        <v>708</v>
      </c>
      <c r="C164" s="189" t="s">
        <v>880</v>
      </c>
      <c r="D164" s="292" t="s">
        <v>158</v>
      </c>
      <c r="E164" s="187" t="s">
        <v>881</v>
      </c>
      <c r="F164" s="236">
        <v>29379609</v>
      </c>
      <c r="G164" s="189" t="s">
        <v>872</v>
      </c>
    </row>
    <row r="165" spans="1:7" ht="76.5" customHeight="1">
      <c r="A165" s="109">
        <f>IF(ISBLANK(B165),"",COUNTA($B$5:B165))</f>
        <v>137</v>
      </c>
      <c r="B165" s="291" t="s">
        <v>882</v>
      </c>
      <c r="C165" s="189" t="s">
        <v>883</v>
      </c>
      <c r="D165" s="292" t="s">
        <v>158</v>
      </c>
      <c r="E165" s="196" t="s">
        <v>884</v>
      </c>
      <c r="F165" s="265">
        <v>37833086</v>
      </c>
      <c r="G165" s="198" t="s">
        <v>872</v>
      </c>
    </row>
    <row r="166" spans="1:7" ht="25.5" customHeight="1">
      <c r="A166" s="109" t="str">
        <f>IF(ISBLANK(B166),"",COUNTA($B$5:B166))</f>
        <v/>
      </c>
      <c r="B166" s="291"/>
      <c r="C166" s="189"/>
      <c r="D166" s="292"/>
      <c r="E166" s="196"/>
      <c r="F166" s="303">
        <f>F167+F168</f>
        <v>178515786</v>
      </c>
      <c r="G166" s="186" t="s">
        <v>885</v>
      </c>
    </row>
    <row r="167" spans="1:7" ht="73.5">
      <c r="A167" s="109">
        <f>IF(ISBLANK(B167),"",COUNTA($B$5:B167))</f>
        <v>138</v>
      </c>
      <c r="B167" s="291" t="s">
        <v>642</v>
      </c>
      <c r="C167" s="189" t="s">
        <v>886</v>
      </c>
      <c r="D167" s="292" t="s">
        <v>158</v>
      </c>
      <c r="E167" s="187" t="s">
        <v>887</v>
      </c>
      <c r="F167" s="236">
        <v>89257989</v>
      </c>
      <c r="G167" s="189" t="s">
        <v>885</v>
      </c>
    </row>
    <row r="168" spans="1:7" ht="73.5">
      <c r="A168" s="109">
        <f>IF(ISBLANK(B168),"",COUNTA($B$5:B168))</f>
        <v>139</v>
      </c>
      <c r="B168" s="291" t="s">
        <v>642</v>
      </c>
      <c r="C168" s="189" t="s">
        <v>888</v>
      </c>
      <c r="D168" s="292" t="s">
        <v>158</v>
      </c>
      <c r="E168" s="187" t="s">
        <v>889</v>
      </c>
      <c r="F168" s="236">
        <v>89257797</v>
      </c>
      <c r="G168" s="189" t="s">
        <v>885</v>
      </c>
    </row>
    <row r="169" spans="1:7" ht="25.5" customHeight="1">
      <c r="A169" s="109" t="str">
        <f>IF(ISBLANK(B169),"",COUNTA($B$5:B169))</f>
        <v/>
      </c>
      <c r="B169" s="291"/>
      <c r="C169" s="189"/>
      <c r="D169" s="292"/>
      <c r="E169" s="196"/>
      <c r="F169" s="246">
        <f>F170+F171+F172</f>
        <v>269735682</v>
      </c>
      <c r="G169" s="186" t="s">
        <v>890</v>
      </c>
    </row>
    <row r="170" spans="1:7" ht="73.5">
      <c r="A170" s="109">
        <f>IF(ISBLANK(B170),"",COUNTA($B$5:B170))</f>
        <v>140</v>
      </c>
      <c r="B170" s="291" t="s">
        <v>705</v>
      </c>
      <c r="C170" s="189" t="s">
        <v>891</v>
      </c>
      <c r="D170" s="292" t="s">
        <v>158</v>
      </c>
      <c r="E170" s="187" t="s">
        <v>892</v>
      </c>
      <c r="F170" s="140">
        <v>89911838</v>
      </c>
      <c r="G170" s="189" t="s">
        <v>890</v>
      </c>
    </row>
    <row r="171" spans="1:7" ht="73.5">
      <c r="A171" s="109">
        <f>IF(ISBLANK(B171),"",COUNTA($B$5:B171))</f>
        <v>141</v>
      </c>
      <c r="B171" s="291" t="s">
        <v>642</v>
      </c>
      <c r="C171" s="189" t="s">
        <v>893</v>
      </c>
      <c r="D171" s="292" t="s">
        <v>158</v>
      </c>
      <c r="E171" s="187" t="s">
        <v>894</v>
      </c>
      <c r="F171" s="236">
        <v>89911960</v>
      </c>
      <c r="G171" s="189" t="s">
        <v>890</v>
      </c>
    </row>
    <row r="172" spans="1:7" ht="73.5">
      <c r="A172" s="109">
        <f>IF(ISBLANK(B172),"",COUNTA($B$5:B172))</f>
        <v>142</v>
      </c>
      <c r="B172" s="291" t="s">
        <v>676</v>
      </c>
      <c r="C172" s="189" t="s">
        <v>895</v>
      </c>
      <c r="D172" s="292" t="s">
        <v>158</v>
      </c>
      <c r="E172" s="187" t="s">
        <v>896</v>
      </c>
      <c r="F172" s="236">
        <v>89911884</v>
      </c>
      <c r="G172" s="189" t="s">
        <v>890</v>
      </c>
    </row>
    <row r="173" spans="1:7" ht="25.5" customHeight="1">
      <c r="A173" s="109" t="str">
        <f>IF(ISBLANK(B173),"",COUNTA($B$5:B173))</f>
        <v/>
      </c>
      <c r="B173" s="291"/>
      <c r="C173" s="189"/>
      <c r="D173" s="292"/>
      <c r="E173" s="196"/>
      <c r="F173" s="246">
        <f>SUM(F174:F188)</f>
        <v>1751661990</v>
      </c>
      <c r="G173" s="186" t="s">
        <v>563</v>
      </c>
    </row>
    <row r="174" spans="1:7" ht="52.5">
      <c r="A174" s="109">
        <f>IF(ISBLANK(B174),"",COUNTA($B$5:B174))</f>
        <v>143</v>
      </c>
      <c r="B174" s="291" t="s">
        <v>635</v>
      </c>
      <c r="C174" s="189" t="s">
        <v>897</v>
      </c>
      <c r="D174" s="292" t="s">
        <v>158</v>
      </c>
      <c r="E174" s="187" t="s">
        <v>898</v>
      </c>
      <c r="F174" s="236">
        <v>19569300</v>
      </c>
      <c r="G174" s="189" t="s">
        <v>563</v>
      </c>
    </row>
    <row r="175" spans="1:7" ht="52.5">
      <c r="A175" s="109">
        <f>IF(ISBLANK(B175),"",COUNTA($B$5:B175))</f>
        <v>144</v>
      </c>
      <c r="B175" s="291" t="s">
        <v>635</v>
      </c>
      <c r="C175" s="189" t="s">
        <v>899</v>
      </c>
      <c r="D175" s="292" t="s">
        <v>158</v>
      </c>
      <c r="E175" s="187" t="s">
        <v>900</v>
      </c>
      <c r="F175" s="236">
        <v>49060890</v>
      </c>
      <c r="G175" s="189" t="s">
        <v>563</v>
      </c>
    </row>
    <row r="176" spans="1:7" ht="76.5" customHeight="1">
      <c r="A176" s="109">
        <f>IF(ISBLANK(B176),"",COUNTA($B$5:B176))</f>
        <v>145</v>
      </c>
      <c r="B176" s="291" t="s">
        <v>699</v>
      </c>
      <c r="C176" s="189" t="s">
        <v>901</v>
      </c>
      <c r="D176" s="292" t="s">
        <v>158</v>
      </c>
      <c r="E176" s="187" t="s">
        <v>902</v>
      </c>
      <c r="F176" s="236">
        <v>233353745</v>
      </c>
      <c r="G176" s="189" t="s">
        <v>563</v>
      </c>
    </row>
    <row r="177" spans="1:7" ht="84">
      <c r="A177" s="109">
        <f>IF(ISBLANK(B177),"",COUNTA($B$5:B177))</f>
        <v>146</v>
      </c>
      <c r="B177" s="291" t="s">
        <v>699</v>
      </c>
      <c r="C177" s="189" t="s">
        <v>903</v>
      </c>
      <c r="D177" s="292" t="s">
        <v>158</v>
      </c>
      <c r="E177" s="187" t="s">
        <v>904</v>
      </c>
      <c r="F177" s="236">
        <v>69605800</v>
      </c>
      <c r="G177" s="189" t="s">
        <v>563</v>
      </c>
    </row>
    <row r="178" spans="1:7" ht="66.75" customHeight="1">
      <c r="A178" s="109">
        <f>IF(ISBLANK(B178),"",COUNTA($B$5:B178))</f>
        <v>147</v>
      </c>
      <c r="B178" s="291" t="s">
        <v>702</v>
      </c>
      <c r="C178" s="189" t="s">
        <v>905</v>
      </c>
      <c r="D178" s="292" t="s">
        <v>158</v>
      </c>
      <c r="E178" s="187" t="s">
        <v>906</v>
      </c>
      <c r="F178" s="236">
        <v>207684615</v>
      </c>
      <c r="G178" s="189" t="s">
        <v>563</v>
      </c>
    </row>
    <row r="179" spans="1:7" ht="73.5">
      <c r="A179" s="109">
        <f>IF(ISBLANK(B179),"",COUNTA($B$5:B179))</f>
        <v>148</v>
      </c>
      <c r="B179" s="291" t="s">
        <v>705</v>
      </c>
      <c r="C179" s="189" t="s">
        <v>907</v>
      </c>
      <c r="D179" s="292" t="s">
        <v>158</v>
      </c>
      <c r="E179" s="187" t="s">
        <v>892</v>
      </c>
      <c r="F179" s="236">
        <v>145846088</v>
      </c>
      <c r="G179" s="189" t="s">
        <v>563</v>
      </c>
    </row>
    <row r="180" spans="1:7" ht="84">
      <c r="A180" s="109">
        <f>IF(ISBLANK(B180),"",COUNTA($B$5:B180))</f>
        <v>149</v>
      </c>
      <c r="B180" s="291" t="s">
        <v>658</v>
      </c>
      <c r="C180" s="189" t="s">
        <v>908</v>
      </c>
      <c r="D180" s="292" t="s">
        <v>158</v>
      </c>
      <c r="E180" s="187" t="s">
        <v>909</v>
      </c>
      <c r="F180" s="236">
        <v>44854782</v>
      </c>
      <c r="G180" s="189" t="s">
        <v>563</v>
      </c>
    </row>
    <row r="181" spans="1:7" ht="73.5">
      <c r="A181" s="109">
        <f>IF(ISBLANK(B181),"",COUNTA($B$5:B181))</f>
        <v>150</v>
      </c>
      <c r="B181" s="291" t="s">
        <v>658</v>
      </c>
      <c r="C181" s="189" t="s">
        <v>910</v>
      </c>
      <c r="D181" s="292" t="s">
        <v>158</v>
      </c>
      <c r="E181" s="187" t="s">
        <v>877</v>
      </c>
      <c r="F181" s="236">
        <v>85816042</v>
      </c>
      <c r="G181" s="189" t="s">
        <v>563</v>
      </c>
    </row>
    <row r="182" spans="1:7" ht="73.5">
      <c r="A182" s="109">
        <f>IF(ISBLANK(B182),"",COUNTA($B$5:B182))</f>
        <v>151</v>
      </c>
      <c r="B182" s="291" t="s">
        <v>708</v>
      </c>
      <c r="C182" s="189" t="s">
        <v>911</v>
      </c>
      <c r="D182" s="292" t="s">
        <v>158</v>
      </c>
      <c r="E182" s="187" t="s">
        <v>912</v>
      </c>
      <c r="F182" s="304">
        <v>145846256</v>
      </c>
      <c r="G182" s="189" t="s">
        <v>563</v>
      </c>
    </row>
    <row r="183" spans="1:7" ht="73.5">
      <c r="A183" s="109">
        <f>IF(ISBLANK(B183),"",COUNTA($B$5:B183))</f>
        <v>152</v>
      </c>
      <c r="B183" s="291" t="s">
        <v>708</v>
      </c>
      <c r="C183" s="189" t="s">
        <v>913</v>
      </c>
      <c r="D183" s="292" t="s">
        <v>158</v>
      </c>
      <c r="E183" s="187" t="s">
        <v>881</v>
      </c>
      <c r="F183" s="236">
        <v>137273186</v>
      </c>
      <c r="G183" s="189" t="s">
        <v>563</v>
      </c>
    </row>
    <row r="184" spans="1:7" ht="73.5">
      <c r="A184" s="109">
        <f>IF(ISBLANK(B184),"",COUNTA($B$5:B184))</f>
        <v>153</v>
      </c>
      <c r="B184" s="291" t="s">
        <v>642</v>
      </c>
      <c r="C184" s="189" t="s">
        <v>914</v>
      </c>
      <c r="D184" s="292" t="s">
        <v>158</v>
      </c>
      <c r="E184" s="187" t="s">
        <v>915</v>
      </c>
      <c r="F184" s="236">
        <v>147096170</v>
      </c>
      <c r="G184" s="189" t="s">
        <v>563</v>
      </c>
    </row>
    <row r="185" spans="1:7" ht="73.5">
      <c r="A185" s="109">
        <f>IF(ISBLANK(B185),"",COUNTA($B$5:B185))</f>
        <v>154</v>
      </c>
      <c r="B185" s="291" t="s">
        <v>642</v>
      </c>
      <c r="C185" s="189" t="s">
        <v>916</v>
      </c>
      <c r="D185" s="292" t="s">
        <v>158</v>
      </c>
      <c r="E185" s="187" t="s">
        <v>889</v>
      </c>
      <c r="F185" s="236">
        <v>147096008</v>
      </c>
      <c r="G185" s="189" t="s">
        <v>563</v>
      </c>
    </row>
    <row r="186" spans="1:7" ht="73.5">
      <c r="A186" s="109">
        <f>IF(ISBLANK(B186),"",COUNTA($B$5:B186))</f>
        <v>155</v>
      </c>
      <c r="B186" s="291" t="s">
        <v>676</v>
      </c>
      <c r="C186" s="189" t="s">
        <v>917</v>
      </c>
      <c r="D186" s="292" t="s">
        <v>158</v>
      </c>
      <c r="E186" s="187" t="s">
        <v>918</v>
      </c>
      <c r="F186" s="236">
        <v>143793839</v>
      </c>
      <c r="G186" s="189" t="s">
        <v>563</v>
      </c>
    </row>
    <row r="187" spans="1:7" ht="73.5">
      <c r="A187" s="109">
        <f>IF(ISBLANK(B187),"",COUNTA($B$5:B187))</f>
        <v>156</v>
      </c>
      <c r="B187" s="291" t="s">
        <v>676</v>
      </c>
      <c r="C187" s="189" t="s">
        <v>919</v>
      </c>
      <c r="D187" s="292" t="s">
        <v>158</v>
      </c>
      <c r="E187" s="187" t="s">
        <v>920</v>
      </c>
      <c r="F187" s="236">
        <v>145846105</v>
      </c>
      <c r="G187" s="189" t="s">
        <v>563</v>
      </c>
    </row>
    <row r="188" spans="1:7" ht="76.5" customHeight="1">
      <c r="A188" s="109">
        <f>IF(ISBLANK(B188),"",COUNTA($B$5:B188))</f>
        <v>157</v>
      </c>
      <c r="B188" s="291" t="s">
        <v>882</v>
      </c>
      <c r="C188" s="189" t="s">
        <v>921</v>
      </c>
      <c r="D188" s="292" t="s">
        <v>158</v>
      </c>
      <c r="E188" s="187" t="s">
        <v>922</v>
      </c>
      <c r="F188" s="236">
        <v>28919164</v>
      </c>
      <c r="G188" s="189" t="s">
        <v>563</v>
      </c>
    </row>
    <row r="189" spans="1:7" ht="25.5" customHeight="1">
      <c r="A189" s="109" t="str">
        <f>IF(ISBLANK(B189),"",COUNTA($B$5:B189))</f>
        <v/>
      </c>
      <c r="B189" s="291"/>
      <c r="C189" s="189"/>
      <c r="D189" s="292"/>
      <c r="E189" s="196"/>
      <c r="F189" s="246">
        <f>SUM(F190:F198)</f>
        <v>352551164</v>
      </c>
      <c r="G189" s="186" t="s">
        <v>923</v>
      </c>
    </row>
    <row r="190" spans="1:7" ht="76.5" customHeight="1">
      <c r="A190" s="109">
        <f>IF(ISBLANK(B190),"",COUNTA($B$5:B190))</f>
        <v>158</v>
      </c>
      <c r="B190" s="291" t="s">
        <v>699</v>
      </c>
      <c r="C190" s="189" t="s">
        <v>924</v>
      </c>
      <c r="D190" s="292" t="s">
        <v>158</v>
      </c>
      <c r="E190" s="187" t="s">
        <v>925</v>
      </c>
      <c r="F190" s="236">
        <v>59636852</v>
      </c>
      <c r="G190" s="189" t="s">
        <v>923</v>
      </c>
    </row>
    <row r="191" spans="1:7" ht="84">
      <c r="A191" s="109">
        <f>IF(ISBLANK(B191),"",COUNTA($B$5:B191))</f>
        <v>159</v>
      </c>
      <c r="B191" s="291" t="s">
        <v>699</v>
      </c>
      <c r="C191" s="189" t="s">
        <v>926</v>
      </c>
      <c r="D191" s="292" t="s">
        <v>158</v>
      </c>
      <c r="E191" s="187" t="s">
        <v>904</v>
      </c>
      <c r="F191" s="236">
        <v>46611400</v>
      </c>
      <c r="G191" s="189" t="s">
        <v>923</v>
      </c>
    </row>
    <row r="192" spans="1:7" ht="63.75" customHeight="1">
      <c r="A192" s="109">
        <f>IF(ISBLANK(B192),"",COUNTA($B$5:B192))</f>
        <v>160</v>
      </c>
      <c r="B192" s="291" t="s">
        <v>702</v>
      </c>
      <c r="C192" s="189" t="s">
        <v>927</v>
      </c>
      <c r="D192" s="292" t="s">
        <v>158</v>
      </c>
      <c r="E192" s="187" t="s">
        <v>906</v>
      </c>
      <c r="F192" s="236">
        <v>29161569</v>
      </c>
      <c r="G192" s="189" t="s">
        <v>923</v>
      </c>
    </row>
    <row r="193" spans="1:7" ht="84">
      <c r="A193" s="109">
        <f>IF(ISBLANK(B193),"",COUNTA($B$5:B193))</f>
        <v>161</v>
      </c>
      <c r="B193" s="291" t="s">
        <v>658</v>
      </c>
      <c r="C193" s="189" t="s">
        <v>928</v>
      </c>
      <c r="D193" s="292" t="s">
        <v>158</v>
      </c>
      <c r="E193" s="187" t="s">
        <v>909</v>
      </c>
      <c r="F193" s="236">
        <v>22885446</v>
      </c>
      <c r="G193" s="189" t="s">
        <v>923</v>
      </c>
    </row>
    <row r="194" spans="1:7" ht="73.5">
      <c r="A194" s="109">
        <f>IF(ISBLANK(B194),"",COUNTA($B$5:B194))</f>
        <v>162</v>
      </c>
      <c r="B194" s="291" t="s">
        <v>708</v>
      </c>
      <c r="C194" s="189" t="s">
        <v>929</v>
      </c>
      <c r="D194" s="292" t="s">
        <v>158</v>
      </c>
      <c r="E194" s="187" t="s">
        <v>912</v>
      </c>
      <c r="F194" s="236">
        <v>59387022</v>
      </c>
      <c r="G194" s="189" t="s">
        <v>923</v>
      </c>
    </row>
    <row r="195" spans="1:7" ht="73.5">
      <c r="A195" s="109">
        <f>IF(ISBLANK(B195),"",COUNTA($B$5:B195))</f>
        <v>163</v>
      </c>
      <c r="B195" s="291" t="s">
        <v>708</v>
      </c>
      <c r="C195" s="189" t="s">
        <v>930</v>
      </c>
      <c r="D195" s="292" t="s">
        <v>158</v>
      </c>
      <c r="E195" s="187" t="s">
        <v>881</v>
      </c>
      <c r="F195" s="236">
        <v>45633924</v>
      </c>
      <c r="G195" s="189" t="s">
        <v>923</v>
      </c>
    </row>
    <row r="196" spans="1:7" ht="73.5">
      <c r="A196" s="109">
        <f>IF(ISBLANK(B196),"",COUNTA($B$5:B196))</f>
        <v>164</v>
      </c>
      <c r="B196" s="291" t="s">
        <v>642</v>
      </c>
      <c r="C196" s="189" t="s">
        <v>931</v>
      </c>
      <c r="D196" s="292" t="s">
        <v>158</v>
      </c>
      <c r="E196" s="187" t="s">
        <v>915</v>
      </c>
      <c r="F196" s="236">
        <v>30161580</v>
      </c>
      <c r="G196" s="189" t="s">
        <v>923</v>
      </c>
    </row>
    <row r="197" spans="1:7" ht="73.5">
      <c r="A197" s="109">
        <f>IF(ISBLANK(B197),"",COUNTA($B$5:B197))</f>
        <v>165</v>
      </c>
      <c r="B197" s="291" t="s">
        <v>676</v>
      </c>
      <c r="C197" s="189" t="s">
        <v>932</v>
      </c>
      <c r="D197" s="292" t="s">
        <v>158</v>
      </c>
      <c r="E197" s="196" t="s">
        <v>871</v>
      </c>
      <c r="F197" s="265">
        <v>28911721</v>
      </c>
      <c r="G197" s="198" t="s">
        <v>923</v>
      </c>
    </row>
    <row r="198" spans="1:7" ht="73.5">
      <c r="A198" s="109">
        <f>IF(ISBLANK(B198),"",COUNTA($B$5:B198))</f>
        <v>166</v>
      </c>
      <c r="B198" s="291" t="s">
        <v>676</v>
      </c>
      <c r="C198" s="189" t="s">
        <v>933</v>
      </c>
      <c r="D198" s="292" t="s">
        <v>158</v>
      </c>
      <c r="E198" s="187" t="s">
        <v>918</v>
      </c>
      <c r="F198" s="236">
        <v>30161650</v>
      </c>
      <c r="G198" s="189" t="s">
        <v>923</v>
      </c>
    </row>
    <row r="199" spans="1:7" ht="24.75" customHeight="1">
      <c r="A199" s="109" t="str">
        <f>IF(ISBLANK(B199),"",COUNTA($B$5:B199))</f>
        <v/>
      </c>
      <c r="B199" s="291"/>
      <c r="C199" s="189"/>
      <c r="D199" s="292"/>
      <c r="E199" s="196"/>
      <c r="F199" s="246">
        <f>SUM(F200:F206)</f>
        <v>78348579</v>
      </c>
      <c r="G199" s="186" t="s">
        <v>934</v>
      </c>
    </row>
    <row r="200" spans="1:7" ht="76.5" customHeight="1">
      <c r="A200" s="109">
        <f>IF(ISBLANK(B200),"",COUNTA($B$5:B200))</f>
        <v>167</v>
      </c>
      <c r="B200" s="291" t="s">
        <v>699</v>
      </c>
      <c r="C200" s="189" t="s">
        <v>935</v>
      </c>
      <c r="D200" s="292" t="s">
        <v>158</v>
      </c>
      <c r="E200" s="187" t="s">
        <v>902</v>
      </c>
      <c r="F200" s="236">
        <v>11545164</v>
      </c>
      <c r="G200" s="189" t="s">
        <v>934</v>
      </c>
    </row>
    <row r="201" spans="1:7" ht="68.25" customHeight="1">
      <c r="A201" s="109">
        <f>IF(ISBLANK(B201),"",COUNTA($B$5:B201))</f>
        <v>168</v>
      </c>
      <c r="B201" s="291" t="s">
        <v>702</v>
      </c>
      <c r="C201" s="189" t="s">
        <v>936</v>
      </c>
      <c r="D201" s="292" t="s">
        <v>158</v>
      </c>
      <c r="E201" s="187" t="s">
        <v>906</v>
      </c>
      <c r="F201" s="236">
        <v>11795245</v>
      </c>
      <c r="G201" s="189" t="s">
        <v>934</v>
      </c>
    </row>
    <row r="202" spans="1:7" ht="75">
      <c r="A202" s="109">
        <f>IF(ISBLANK(B202),"",COUNTA($B$5:B202))</f>
        <v>169</v>
      </c>
      <c r="B202" s="291" t="s">
        <v>708</v>
      </c>
      <c r="C202" s="189" t="s">
        <v>937</v>
      </c>
      <c r="D202" s="292" t="s">
        <v>158</v>
      </c>
      <c r="E202" s="296" t="s">
        <v>912</v>
      </c>
      <c r="F202" s="236">
        <v>11295047</v>
      </c>
      <c r="G202" s="189" t="s">
        <v>934</v>
      </c>
    </row>
    <row r="203" spans="1:7" ht="73.5">
      <c r="A203" s="109">
        <f>IF(ISBLANK(B203),"",COUNTA($B$5:B203))</f>
        <v>170</v>
      </c>
      <c r="B203" s="291" t="s">
        <v>708</v>
      </c>
      <c r="C203" s="189" t="s">
        <v>938</v>
      </c>
      <c r="D203" s="292" t="s">
        <v>158</v>
      </c>
      <c r="E203" s="187" t="s">
        <v>881</v>
      </c>
      <c r="F203" s="236">
        <v>9077666</v>
      </c>
      <c r="G203" s="189" t="s">
        <v>934</v>
      </c>
    </row>
    <row r="204" spans="1:7" ht="73.5">
      <c r="A204" s="109">
        <f>IF(ISBLANK(B204),"",COUNTA($B$5:B204))</f>
        <v>171</v>
      </c>
      <c r="B204" s="291" t="s">
        <v>642</v>
      </c>
      <c r="C204" s="189" t="s">
        <v>939</v>
      </c>
      <c r="D204" s="292" t="s">
        <v>158</v>
      </c>
      <c r="E204" s="187" t="s">
        <v>915</v>
      </c>
      <c r="F204" s="236">
        <v>11545096</v>
      </c>
      <c r="G204" s="189" t="s">
        <v>934</v>
      </c>
    </row>
    <row r="205" spans="1:7" ht="73.5">
      <c r="A205" s="109">
        <f>IF(ISBLANK(B205),"",COUNTA($B$5:B205))</f>
        <v>172</v>
      </c>
      <c r="B205" s="291" t="s">
        <v>676</v>
      </c>
      <c r="C205" s="189" t="s">
        <v>940</v>
      </c>
      <c r="D205" s="292" t="s">
        <v>158</v>
      </c>
      <c r="E205" s="196" t="s">
        <v>871</v>
      </c>
      <c r="F205" s="265">
        <v>11295070</v>
      </c>
      <c r="G205" s="198" t="s">
        <v>934</v>
      </c>
    </row>
    <row r="206" spans="1:7" ht="73.5">
      <c r="A206" s="109">
        <f>IF(ISBLANK(B206),"",COUNTA($B$5:B206))</f>
        <v>173</v>
      </c>
      <c r="B206" s="291" t="s">
        <v>676</v>
      </c>
      <c r="C206" s="189" t="s">
        <v>941</v>
      </c>
      <c r="D206" s="292" t="s">
        <v>158</v>
      </c>
      <c r="E206" s="187" t="s">
        <v>918</v>
      </c>
      <c r="F206" s="236">
        <v>11795291</v>
      </c>
      <c r="G206" s="189" t="s">
        <v>934</v>
      </c>
    </row>
    <row r="207" spans="1:7" ht="25.5" customHeight="1">
      <c r="A207" s="109" t="str">
        <f>IF(ISBLANK(B207),"",COUNTA($B$5:B207))</f>
        <v/>
      </c>
      <c r="B207" s="291"/>
      <c r="C207" s="189"/>
      <c r="D207" s="292"/>
      <c r="E207" s="196"/>
      <c r="F207" s="246">
        <f>SUM(F208:F212)</f>
        <v>74972498</v>
      </c>
      <c r="G207" s="186" t="s">
        <v>942</v>
      </c>
    </row>
    <row r="208" spans="1:7" ht="76.5" customHeight="1">
      <c r="A208" s="109">
        <f>IF(ISBLANK(B208),"",COUNTA($B$5:B208))</f>
        <v>174</v>
      </c>
      <c r="B208" s="291" t="s">
        <v>699</v>
      </c>
      <c r="C208" s="189" t="s">
        <v>943</v>
      </c>
      <c r="D208" s="292" t="s">
        <v>158</v>
      </c>
      <c r="E208" s="187" t="s">
        <v>902</v>
      </c>
      <c r="F208" s="236">
        <v>15090567</v>
      </c>
      <c r="G208" s="189" t="s">
        <v>942</v>
      </c>
    </row>
    <row r="209" spans="1:7" ht="84">
      <c r="A209" s="109">
        <f>IF(ISBLANK(B209),"",COUNTA($B$5:B209))</f>
        <v>175</v>
      </c>
      <c r="B209" s="291" t="s">
        <v>658</v>
      </c>
      <c r="C209" s="189" t="s">
        <v>944</v>
      </c>
      <c r="D209" s="292" t="s">
        <v>158</v>
      </c>
      <c r="E209" s="187" t="s">
        <v>945</v>
      </c>
      <c r="F209" s="236">
        <v>14609970</v>
      </c>
      <c r="G209" s="189" t="s">
        <v>942</v>
      </c>
    </row>
    <row r="210" spans="1:7" ht="73.5">
      <c r="A210" s="109">
        <f>IF(ISBLANK(B210),"",COUNTA($B$5:B210))</f>
        <v>176</v>
      </c>
      <c r="B210" s="291" t="s">
        <v>642</v>
      </c>
      <c r="C210" s="189" t="s">
        <v>946</v>
      </c>
      <c r="D210" s="292" t="s">
        <v>158</v>
      </c>
      <c r="E210" s="187" t="s">
        <v>889</v>
      </c>
      <c r="F210" s="236">
        <v>14840735</v>
      </c>
      <c r="G210" s="189" t="s">
        <v>942</v>
      </c>
    </row>
    <row r="211" spans="1:7" ht="73.5">
      <c r="A211" s="109">
        <f>IF(ISBLANK(B211),"",COUNTA($B$5:B211))</f>
        <v>177</v>
      </c>
      <c r="B211" s="291" t="s">
        <v>676</v>
      </c>
      <c r="C211" s="189" t="s">
        <v>947</v>
      </c>
      <c r="D211" s="292" t="s">
        <v>158</v>
      </c>
      <c r="E211" s="187" t="s">
        <v>948</v>
      </c>
      <c r="F211" s="236">
        <v>15090640</v>
      </c>
      <c r="G211" s="189" t="s">
        <v>942</v>
      </c>
    </row>
    <row r="212" spans="1:7" ht="73.5">
      <c r="A212" s="109">
        <f>IF(ISBLANK(B212),"",COUNTA($B$5:B212))</f>
        <v>178</v>
      </c>
      <c r="B212" s="291" t="s">
        <v>676</v>
      </c>
      <c r="C212" s="189" t="s">
        <v>949</v>
      </c>
      <c r="D212" s="292" t="s">
        <v>158</v>
      </c>
      <c r="E212" s="187" t="s">
        <v>918</v>
      </c>
      <c r="F212" s="236">
        <v>15340586</v>
      </c>
      <c r="G212" s="189" t="s">
        <v>942</v>
      </c>
    </row>
    <row r="213" spans="1:7" ht="25.5" customHeight="1">
      <c r="A213" s="109" t="str">
        <f>IF(ISBLANK(B213),"",COUNTA($B$5:B213))</f>
        <v/>
      </c>
      <c r="B213" s="291"/>
      <c r="C213" s="189"/>
      <c r="D213" s="292"/>
      <c r="E213" s="196"/>
      <c r="F213" s="246">
        <f>SUM(F214:F217)</f>
        <v>96473314</v>
      </c>
      <c r="G213" s="186" t="s">
        <v>950</v>
      </c>
    </row>
    <row r="214" spans="1:7" ht="84">
      <c r="A214" s="109">
        <f>IF(ISBLANK(B214),"",COUNTA($B$5:B214))</f>
        <v>179</v>
      </c>
      <c r="B214" s="291" t="s">
        <v>658</v>
      </c>
      <c r="C214" s="189" t="s">
        <v>951</v>
      </c>
      <c r="D214" s="292" t="s">
        <v>158</v>
      </c>
      <c r="E214" s="187" t="s">
        <v>945</v>
      </c>
      <c r="F214" s="236">
        <v>23183610</v>
      </c>
      <c r="G214" s="189" t="s">
        <v>950</v>
      </c>
    </row>
    <row r="215" spans="1:7" ht="73.5">
      <c r="A215" s="109">
        <f>IF(ISBLANK(B215),"",COUNTA($B$5:B215))</f>
        <v>180</v>
      </c>
      <c r="B215" s="291" t="s">
        <v>658</v>
      </c>
      <c r="C215" s="189" t="s">
        <v>952</v>
      </c>
      <c r="D215" s="292" t="s">
        <v>158</v>
      </c>
      <c r="E215" s="187" t="s">
        <v>877</v>
      </c>
      <c r="F215" s="236">
        <v>20786916</v>
      </c>
      <c r="G215" s="189" t="s">
        <v>950</v>
      </c>
    </row>
    <row r="216" spans="1:7" ht="73.5">
      <c r="A216" s="109">
        <f>IF(ISBLANK(B216),"",COUNTA($B$5:B216))</f>
        <v>181</v>
      </c>
      <c r="B216" s="291" t="s">
        <v>708</v>
      </c>
      <c r="C216" s="189" t="s">
        <v>953</v>
      </c>
      <c r="D216" s="292" t="s">
        <v>158</v>
      </c>
      <c r="E216" s="187" t="s">
        <v>954</v>
      </c>
      <c r="F216" s="236">
        <v>23039527</v>
      </c>
      <c r="G216" s="189" t="s">
        <v>950</v>
      </c>
    </row>
    <row r="217" spans="1:7" ht="73.5">
      <c r="A217" s="109">
        <f>IF(ISBLANK(B217),"",COUNTA($B$5:B217))</f>
        <v>182</v>
      </c>
      <c r="B217" s="291" t="s">
        <v>676</v>
      </c>
      <c r="C217" s="189" t="s">
        <v>955</v>
      </c>
      <c r="D217" s="292" t="s">
        <v>158</v>
      </c>
      <c r="E217" s="196" t="s">
        <v>871</v>
      </c>
      <c r="F217" s="265">
        <v>29463261</v>
      </c>
      <c r="G217" s="198" t="s">
        <v>950</v>
      </c>
    </row>
    <row r="218" spans="1:7" ht="25.5" customHeight="1">
      <c r="A218" s="109" t="str">
        <f>IF(ISBLANK(B218),"",COUNTA($B$5:B218))</f>
        <v/>
      </c>
      <c r="B218" s="291"/>
      <c r="C218" s="189"/>
      <c r="D218" s="292"/>
      <c r="E218" s="196"/>
      <c r="F218" s="246">
        <f>SUM(F219:F226)</f>
        <v>291168762</v>
      </c>
      <c r="G218" s="186" t="s">
        <v>956</v>
      </c>
    </row>
    <row r="219" spans="1:7" ht="76.5" customHeight="1">
      <c r="A219" s="109">
        <f>IF(ISBLANK(B219),"",COUNTA($B$5:B219))</f>
        <v>183</v>
      </c>
      <c r="B219" s="291" t="s">
        <v>699</v>
      </c>
      <c r="C219" s="189" t="s">
        <v>957</v>
      </c>
      <c r="D219" s="292" t="s">
        <v>158</v>
      </c>
      <c r="E219" s="187" t="s">
        <v>902</v>
      </c>
      <c r="F219" s="236">
        <v>30180106</v>
      </c>
      <c r="G219" s="189" t="s">
        <v>956</v>
      </c>
    </row>
    <row r="220" spans="1:7" ht="84">
      <c r="A220" s="109">
        <f>IF(ISBLANK(B220),"",COUNTA($B$5:B220))</f>
        <v>184</v>
      </c>
      <c r="B220" s="291" t="s">
        <v>699</v>
      </c>
      <c r="C220" s="189" t="s">
        <v>958</v>
      </c>
      <c r="D220" s="292" t="s">
        <v>158</v>
      </c>
      <c r="E220" s="187" t="s">
        <v>904</v>
      </c>
      <c r="F220" s="236">
        <v>23477400</v>
      </c>
      <c r="G220" s="189" t="s">
        <v>956</v>
      </c>
    </row>
    <row r="221" spans="1:7" ht="84">
      <c r="A221" s="109">
        <f>IF(ISBLANK(B221),"",COUNTA($B$5:B221))</f>
        <v>185</v>
      </c>
      <c r="B221" s="291" t="s">
        <v>658</v>
      </c>
      <c r="C221" s="189" t="s">
        <v>959</v>
      </c>
      <c r="D221" s="292" t="s">
        <v>158</v>
      </c>
      <c r="E221" s="187" t="s">
        <v>909</v>
      </c>
      <c r="F221" s="236">
        <v>44743262</v>
      </c>
      <c r="G221" s="189" t="s">
        <v>956</v>
      </c>
    </row>
    <row r="222" spans="1:7" ht="73.5">
      <c r="A222" s="109">
        <f>IF(ISBLANK(B222),"",COUNTA($B$5:B222))</f>
        <v>186</v>
      </c>
      <c r="B222" s="291" t="s">
        <v>658</v>
      </c>
      <c r="C222" s="189" t="s">
        <v>960</v>
      </c>
      <c r="D222" s="292" t="s">
        <v>158</v>
      </c>
      <c r="E222" s="187" t="s">
        <v>877</v>
      </c>
      <c r="F222" s="236">
        <v>21276876</v>
      </c>
      <c r="G222" s="189" t="s">
        <v>956</v>
      </c>
    </row>
    <row r="223" spans="1:7" ht="73.5">
      <c r="A223" s="109">
        <f>IF(ISBLANK(B223),"",COUNTA($B$5:B223))</f>
        <v>187</v>
      </c>
      <c r="B223" s="291" t="s">
        <v>708</v>
      </c>
      <c r="C223" s="189" t="s">
        <v>961</v>
      </c>
      <c r="D223" s="292" t="s">
        <v>158</v>
      </c>
      <c r="E223" s="187" t="s">
        <v>912</v>
      </c>
      <c r="F223" s="236">
        <v>59589636</v>
      </c>
      <c r="G223" s="189" t="s">
        <v>956</v>
      </c>
    </row>
    <row r="224" spans="1:7" ht="73.5">
      <c r="A224" s="109">
        <f>IF(ISBLANK(B224),"",COUNTA($B$5:B224))</f>
        <v>188</v>
      </c>
      <c r="B224" s="291" t="s">
        <v>708</v>
      </c>
      <c r="C224" s="189" t="s">
        <v>962</v>
      </c>
      <c r="D224" s="292" t="s">
        <v>158</v>
      </c>
      <c r="E224" s="187" t="s">
        <v>963</v>
      </c>
      <c r="F224" s="236">
        <v>22381569</v>
      </c>
      <c r="G224" s="189" t="s">
        <v>956</v>
      </c>
    </row>
    <row r="225" spans="1:9" ht="73.5">
      <c r="A225" s="109">
        <f>IF(ISBLANK(B225),"",COUNTA($B$5:B225))</f>
        <v>189</v>
      </c>
      <c r="B225" s="291" t="s">
        <v>642</v>
      </c>
      <c r="C225" s="189" t="s">
        <v>964</v>
      </c>
      <c r="D225" s="292" t="s">
        <v>158</v>
      </c>
      <c r="E225" s="187" t="s">
        <v>915</v>
      </c>
      <c r="F225" s="236">
        <v>29430166</v>
      </c>
      <c r="G225" s="189" t="s">
        <v>956</v>
      </c>
    </row>
    <row r="226" spans="1:9" ht="73.5">
      <c r="A226" s="109">
        <f>IF(ISBLANK(B226),"",COUNTA($B$5:B226))</f>
        <v>190</v>
      </c>
      <c r="B226" s="291" t="s">
        <v>676</v>
      </c>
      <c r="C226" s="189" t="s">
        <v>965</v>
      </c>
      <c r="D226" s="292" t="s">
        <v>158</v>
      </c>
      <c r="E226" s="196" t="s">
        <v>871</v>
      </c>
      <c r="F226" s="265">
        <v>60089747</v>
      </c>
      <c r="G226" s="198" t="s">
        <v>956</v>
      </c>
    </row>
    <row r="227" spans="1:9" ht="25.5" customHeight="1">
      <c r="A227" s="109" t="str">
        <f>IF(ISBLANK(B227),"",COUNTA($B$5:B227))</f>
        <v/>
      </c>
      <c r="B227" s="305"/>
      <c r="C227" s="227"/>
      <c r="D227" s="306"/>
      <c r="E227" s="196"/>
      <c r="F227" s="246">
        <f>SUM(F228:F235)</f>
        <v>146655503</v>
      </c>
      <c r="G227" s="186" t="s">
        <v>966</v>
      </c>
    </row>
    <row r="228" spans="1:9" ht="76.5" customHeight="1">
      <c r="A228" s="109">
        <f>IF(ISBLANK(B228),"",COUNTA($B$5:B228))</f>
        <v>191</v>
      </c>
      <c r="B228" s="291" t="s">
        <v>699</v>
      </c>
      <c r="C228" s="189" t="s">
        <v>967</v>
      </c>
      <c r="D228" s="292" t="s">
        <v>158</v>
      </c>
      <c r="E228" s="187" t="s">
        <v>902</v>
      </c>
      <c r="F228" s="236">
        <v>18749976</v>
      </c>
      <c r="G228" s="189" t="s">
        <v>966</v>
      </c>
    </row>
    <row r="229" spans="1:9" ht="84">
      <c r="A229" s="109">
        <f>IF(ISBLANK(B229),"",COUNTA($B$5:B229))</f>
        <v>192</v>
      </c>
      <c r="B229" s="291" t="s">
        <v>699</v>
      </c>
      <c r="C229" s="189" t="s">
        <v>968</v>
      </c>
      <c r="D229" s="292" t="s">
        <v>158</v>
      </c>
      <c r="E229" s="187" t="s">
        <v>904</v>
      </c>
      <c r="F229" s="236">
        <v>14605800</v>
      </c>
      <c r="G229" s="189" t="s">
        <v>966</v>
      </c>
    </row>
    <row r="230" spans="1:9" ht="67.5" customHeight="1">
      <c r="A230" s="109">
        <f>IF(ISBLANK(B230),"",COUNTA($B$5:B230))</f>
        <v>193</v>
      </c>
      <c r="B230" s="291" t="s">
        <v>702</v>
      </c>
      <c r="C230" s="189" t="s">
        <v>969</v>
      </c>
      <c r="D230" s="292" t="s">
        <v>158</v>
      </c>
      <c r="E230" s="187" t="s">
        <v>970</v>
      </c>
      <c r="F230" s="236">
        <v>18730034</v>
      </c>
      <c r="G230" s="189" t="s">
        <v>966</v>
      </c>
    </row>
    <row r="231" spans="1:9" ht="73.5">
      <c r="A231" s="109">
        <f>IF(ISBLANK(B231),"",COUNTA($B$5:B231))</f>
        <v>194</v>
      </c>
      <c r="B231" s="291" t="s">
        <v>705</v>
      </c>
      <c r="C231" s="189" t="s">
        <v>971</v>
      </c>
      <c r="D231" s="292" t="s">
        <v>158</v>
      </c>
      <c r="E231" s="187" t="s">
        <v>972</v>
      </c>
      <c r="F231" s="236">
        <v>18749951</v>
      </c>
      <c r="G231" s="189" t="s">
        <v>966</v>
      </c>
    </row>
    <row r="232" spans="1:9" ht="84">
      <c r="A232" s="109">
        <f>IF(ISBLANK(B232),"",COUNTA($B$5:B232))</f>
        <v>195</v>
      </c>
      <c r="B232" s="291" t="s">
        <v>658</v>
      </c>
      <c r="C232" s="189" t="s">
        <v>973</v>
      </c>
      <c r="D232" s="292" t="s">
        <v>158</v>
      </c>
      <c r="E232" s="187" t="s">
        <v>974</v>
      </c>
      <c r="F232" s="236">
        <v>14483940</v>
      </c>
      <c r="G232" s="189" t="s">
        <v>966</v>
      </c>
    </row>
    <row r="233" spans="1:9" ht="73.5">
      <c r="A233" s="109">
        <f>IF(ISBLANK(B233),"",COUNTA($B$5:B233))</f>
        <v>196</v>
      </c>
      <c r="B233" s="291" t="s">
        <v>708</v>
      </c>
      <c r="C233" s="189" t="s">
        <v>975</v>
      </c>
      <c r="D233" s="292" t="s">
        <v>158</v>
      </c>
      <c r="E233" s="187" t="s">
        <v>879</v>
      </c>
      <c r="F233" s="236">
        <v>18749920</v>
      </c>
      <c r="G233" s="189" t="s">
        <v>966</v>
      </c>
    </row>
    <row r="234" spans="1:9" ht="73.5">
      <c r="A234" s="109">
        <f>IF(ISBLANK(B234),"",COUNTA($B$5:B234))</f>
        <v>197</v>
      </c>
      <c r="B234" s="291" t="s">
        <v>708</v>
      </c>
      <c r="C234" s="189" t="s">
        <v>976</v>
      </c>
      <c r="D234" s="292" t="s">
        <v>158</v>
      </c>
      <c r="E234" s="187" t="s">
        <v>881</v>
      </c>
      <c r="F234" s="236">
        <v>23835882</v>
      </c>
      <c r="G234" s="189" t="s">
        <v>966</v>
      </c>
    </row>
    <row r="235" spans="1:9" ht="73.5">
      <c r="A235" s="109">
        <f>IF(ISBLANK(B235),"",COUNTA($B$5:B235))</f>
        <v>198</v>
      </c>
      <c r="B235" s="291" t="s">
        <v>676</v>
      </c>
      <c r="C235" s="189" t="s">
        <v>977</v>
      </c>
      <c r="D235" s="292" t="s">
        <v>158</v>
      </c>
      <c r="E235" s="187" t="s">
        <v>918</v>
      </c>
      <c r="F235" s="236">
        <v>18750000</v>
      </c>
      <c r="G235" s="189" t="s">
        <v>966</v>
      </c>
    </row>
    <row r="236" spans="1:9" ht="25.5" customHeight="1">
      <c r="A236" s="109" t="str">
        <f>IF(ISBLANK(B236),"",COUNTA($B$5:B236))</f>
        <v/>
      </c>
      <c r="B236" s="291"/>
      <c r="C236" s="189"/>
      <c r="D236" s="292"/>
      <c r="E236" s="196"/>
      <c r="F236" s="246">
        <f>F237+F238</f>
        <v>996956500</v>
      </c>
      <c r="G236" s="186" t="s">
        <v>978</v>
      </c>
    </row>
    <row r="237" spans="1:9" ht="73.5">
      <c r="A237" s="109">
        <f>IF(ISBLANK(B237),"",COUNTA($B$5:B237))</f>
        <v>199</v>
      </c>
      <c r="B237" s="291" t="s">
        <v>702</v>
      </c>
      <c r="C237" s="189" t="s">
        <v>979</v>
      </c>
      <c r="D237" s="292" t="s">
        <v>158</v>
      </c>
      <c r="E237" s="187" t="s">
        <v>980</v>
      </c>
      <c r="F237" s="236">
        <v>903000000</v>
      </c>
      <c r="G237" s="189" t="s">
        <v>978</v>
      </c>
    </row>
    <row r="238" spans="1:9" ht="63">
      <c r="A238" s="109">
        <f>IF(ISBLANK(B238),"",COUNTA($B$5:B238))</f>
        <v>200</v>
      </c>
      <c r="B238" s="291" t="s">
        <v>705</v>
      </c>
      <c r="C238" s="189" t="s">
        <v>981</v>
      </c>
      <c r="D238" s="292" t="s">
        <v>158</v>
      </c>
      <c r="E238" s="187" t="s">
        <v>982</v>
      </c>
      <c r="F238" s="236">
        <v>93956500</v>
      </c>
      <c r="G238" s="189" t="s">
        <v>978</v>
      </c>
    </row>
    <row r="239" spans="1:9" ht="52.5">
      <c r="A239" s="109">
        <f>IF(ISBLANK(B239),"",COUNTA($B$5:B239))</f>
        <v>201</v>
      </c>
      <c r="B239" s="291" t="s">
        <v>638</v>
      </c>
      <c r="C239" s="189" t="s">
        <v>983</v>
      </c>
      <c r="D239" s="292" t="s">
        <v>158</v>
      </c>
      <c r="E239" s="187" t="s">
        <v>984</v>
      </c>
      <c r="F239" s="246">
        <v>197136000</v>
      </c>
      <c r="G239" s="186" t="s">
        <v>985</v>
      </c>
      <c r="I239" s="12"/>
    </row>
    <row r="240" spans="1:9" ht="26.25" customHeight="1">
      <c r="A240" s="109" t="str">
        <f>IF(ISBLANK(B240),"",COUNTA($B$5:B240))</f>
        <v/>
      </c>
      <c r="B240" s="291"/>
      <c r="C240" s="189"/>
      <c r="D240" s="292"/>
      <c r="E240" s="196"/>
      <c r="F240" s="246">
        <f>SUM(F241:F246)</f>
        <v>580875210</v>
      </c>
      <c r="G240" s="186" t="s">
        <v>986</v>
      </c>
    </row>
    <row r="241" spans="1:9" ht="73.5">
      <c r="A241" s="109">
        <f>IF(ISBLANK(B241),"",COUNTA($B$5:B241))</f>
        <v>202</v>
      </c>
      <c r="B241" s="291" t="s">
        <v>692</v>
      </c>
      <c r="C241" s="189" t="s">
        <v>987</v>
      </c>
      <c r="D241" s="292" t="s">
        <v>158</v>
      </c>
      <c r="E241" s="187" t="s">
        <v>988</v>
      </c>
      <c r="F241" s="236">
        <v>90467775</v>
      </c>
      <c r="G241" s="189" t="s">
        <v>986</v>
      </c>
      <c r="I241" s="249"/>
    </row>
    <row r="242" spans="1:9" ht="73.5">
      <c r="A242" s="109">
        <f>IF(ISBLANK(B242),"",COUNTA($B$5:B242))</f>
        <v>203</v>
      </c>
      <c r="B242" s="291" t="s">
        <v>692</v>
      </c>
      <c r="C242" s="189" t="s">
        <v>989</v>
      </c>
      <c r="D242" s="292" t="s">
        <v>158</v>
      </c>
      <c r="E242" s="187" t="s">
        <v>990</v>
      </c>
      <c r="F242" s="236">
        <v>97990800</v>
      </c>
      <c r="G242" s="189" t="s">
        <v>986</v>
      </c>
    </row>
    <row r="243" spans="1:9" ht="73.5">
      <c r="A243" s="109">
        <f>IF(ISBLANK(B243),"",COUNTA($B$5:B243))</f>
        <v>204</v>
      </c>
      <c r="B243" s="291" t="s">
        <v>692</v>
      </c>
      <c r="C243" s="189" t="s">
        <v>991</v>
      </c>
      <c r="D243" s="292" t="s">
        <v>158</v>
      </c>
      <c r="E243" s="187" t="s">
        <v>992</v>
      </c>
      <c r="F243" s="236">
        <v>98179500</v>
      </c>
      <c r="G243" s="189" t="s">
        <v>986</v>
      </c>
    </row>
    <row r="244" spans="1:9" ht="73.5">
      <c r="A244" s="109">
        <f>IF(ISBLANK(B244),"",COUNTA($B$5:B244))</f>
        <v>205</v>
      </c>
      <c r="B244" s="291" t="s">
        <v>692</v>
      </c>
      <c r="C244" s="189" t="s">
        <v>993</v>
      </c>
      <c r="D244" s="292" t="s">
        <v>158</v>
      </c>
      <c r="E244" s="187" t="s">
        <v>994</v>
      </c>
      <c r="F244" s="236">
        <v>98177835</v>
      </c>
      <c r="G244" s="189" t="s">
        <v>986</v>
      </c>
      <c r="I244" s="249"/>
    </row>
    <row r="245" spans="1:9" ht="73.5">
      <c r="A245" s="109">
        <f>IF(ISBLANK(B245),"",COUNTA($B$5:B245))</f>
        <v>206</v>
      </c>
      <c r="B245" s="291" t="s">
        <v>692</v>
      </c>
      <c r="C245" s="189" t="s">
        <v>995</v>
      </c>
      <c r="D245" s="292" t="s">
        <v>158</v>
      </c>
      <c r="E245" s="187" t="s">
        <v>996</v>
      </c>
      <c r="F245" s="236">
        <v>98290500</v>
      </c>
      <c r="G245" s="189" t="s">
        <v>986</v>
      </c>
    </row>
    <row r="246" spans="1:9" ht="73.5">
      <c r="A246" s="109">
        <f>IF(ISBLANK(B246),"",COUNTA($B$5:B246))</f>
        <v>207</v>
      </c>
      <c r="B246" s="291" t="s">
        <v>692</v>
      </c>
      <c r="C246" s="189" t="s">
        <v>997</v>
      </c>
      <c r="D246" s="292" t="s">
        <v>158</v>
      </c>
      <c r="E246" s="187" t="s">
        <v>998</v>
      </c>
      <c r="F246" s="236">
        <v>97768800</v>
      </c>
      <c r="G246" s="189" t="s">
        <v>986</v>
      </c>
    </row>
    <row r="247" spans="1:9" ht="55.5" customHeight="1">
      <c r="A247" s="109">
        <f>IF(ISBLANK(B247),"",COUNTA($B$5:B247))</f>
        <v>208</v>
      </c>
      <c r="B247" s="291" t="s">
        <v>661</v>
      </c>
      <c r="C247" s="189" t="s">
        <v>999</v>
      </c>
      <c r="D247" s="292" t="s">
        <v>158</v>
      </c>
      <c r="E247" s="187" t="s">
        <v>1000</v>
      </c>
      <c r="F247" s="246">
        <v>150000000</v>
      </c>
      <c r="G247" s="186" t="s">
        <v>1001</v>
      </c>
    </row>
    <row r="248" spans="1:9" ht="25.5" customHeight="1">
      <c r="A248" s="109" t="str">
        <f>IF(ISBLANK(B248),"",COUNTA($B$5:B248))</f>
        <v/>
      </c>
      <c r="B248" s="291"/>
      <c r="C248" s="189"/>
      <c r="D248" s="292"/>
      <c r="E248" s="187"/>
      <c r="F248" s="246">
        <f>F249+F250</f>
        <v>97883185</v>
      </c>
      <c r="G248" s="186" t="s">
        <v>87</v>
      </c>
    </row>
    <row r="249" spans="1:9" ht="52.5">
      <c r="A249" s="109">
        <f>IF(ISBLANK(B249),"",COUNTA($B$5:B249))</f>
        <v>209</v>
      </c>
      <c r="B249" s="291" t="s">
        <v>676</v>
      </c>
      <c r="C249" s="189" t="s">
        <v>1002</v>
      </c>
      <c r="D249" s="292" t="s">
        <v>158</v>
      </c>
      <c r="E249" s="187" t="s">
        <v>1003</v>
      </c>
      <c r="F249" s="236">
        <v>92989025</v>
      </c>
      <c r="G249" s="189" t="s">
        <v>87</v>
      </c>
    </row>
    <row r="250" spans="1:9" ht="78.75" customHeight="1">
      <c r="A250" s="109">
        <f>IF(ISBLANK(B250),"",COUNTA($B$5:B250))</f>
        <v>210</v>
      </c>
      <c r="B250" s="291" t="s">
        <v>676</v>
      </c>
      <c r="C250" s="189" t="s">
        <v>1004</v>
      </c>
      <c r="D250" s="292" t="s">
        <v>158</v>
      </c>
      <c r="E250" s="187" t="s">
        <v>1005</v>
      </c>
      <c r="F250" s="236">
        <v>4894160</v>
      </c>
      <c r="G250" s="189" t="s">
        <v>87</v>
      </c>
    </row>
    <row r="251" spans="1:9" ht="52.5">
      <c r="A251" s="109">
        <f>IF(ISBLANK(B251),"",COUNTA($B$5:B251))</f>
        <v>211</v>
      </c>
      <c r="B251" s="291" t="s">
        <v>635</v>
      </c>
      <c r="C251" s="189" t="s">
        <v>1006</v>
      </c>
      <c r="D251" s="292" t="s">
        <v>158</v>
      </c>
      <c r="E251" s="187" t="s">
        <v>1007</v>
      </c>
      <c r="F251" s="246">
        <v>43395000</v>
      </c>
      <c r="G251" s="186" t="s">
        <v>1008</v>
      </c>
      <c r="I251" s="298"/>
    </row>
    <row r="252" spans="1:9" ht="73.5">
      <c r="A252" s="109">
        <f>IF(ISBLANK(B252),"",COUNTA($B$5:B252))</f>
        <v>212</v>
      </c>
      <c r="B252" s="291" t="s">
        <v>672</v>
      </c>
      <c r="C252" s="189" t="s">
        <v>1009</v>
      </c>
      <c r="D252" s="292" t="s">
        <v>158</v>
      </c>
      <c r="E252" s="187" t="s">
        <v>1010</v>
      </c>
      <c r="F252" s="246">
        <v>130000000</v>
      </c>
      <c r="G252" s="186" t="s">
        <v>98</v>
      </c>
      <c r="I252" s="298"/>
    </row>
    <row r="253" spans="1:9" ht="73.5">
      <c r="A253" s="109">
        <f>IF(ISBLANK(B253),"",COUNTA($B$5:B253))</f>
        <v>213</v>
      </c>
      <c r="B253" s="291" t="s">
        <v>692</v>
      </c>
      <c r="C253" s="189" t="s">
        <v>1011</v>
      </c>
      <c r="D253" s="292" t="s">
        <v>158</v>
      </c>
      <c r="E253" s="187" t="s">
        <v>1012</v>
      </c>
      <c r="F253" s="246">
        <v>125000000</v>
      </c>
      <c r="G253" s="186" t="s">
        <v>1013</v>
      </c>
      <c r="I253" s="298"/>
    </row>
    <row r="254" spans="1:9" ht="73.5">
      <c r="A254" s="109">
        <f>IF(ISBLANK(B254),"",COUNTA($B$5:B254))</f>
        <v>214</v>
      </c>
      <c r="B254" s="291" t="s">
        <v>692</v>
      </c>
      <c r="C254" s="189" t="s">
        <v>1014</v>
      </c>
      <c r="D254" s="292" t="s">
        <v>158</v>
      </c>
      <c r="E254" s="187" t="s">
        <v>1015</v>
      </c>
      <c r="F254" s="246">
        <v>120000000</v>
      </c>
      <c r="G254" s="186" t="s">
        <v>1016</v>
      </c>
      <c r="I254" s="99"/>
    </row>
    <row r="255" spans="1:9" ht="52.5">
      <c r="A255" s="109" t="str">
        <f>IF(ISBLANK(B255),"",COUNTA($B$5:B255))</f>
        <v/>
      </c>
      <c r="B255" s="291"/>
      <c r="C255" s="189"/>
      <c r="D255" s="292"/>
      <c r="E255" s="196"/>
      <c r="F255" s="246">
        <f>F256+F257+F258</f>
        <v>950681280</v>
      </c>
      <c r="G255" s="186" t="s">
        <v>1017</v>
      </c>
      <c r="I255" s="298"/>
    </row>
    <row r="256" spans="1:9" ht="48" customHeight="1">
      <c r="A256" s="109">
        <f>IF(ISBLANK(B256),"",COUNTA($B$5:B256))</f>
        <v>215</v>
      </c>
      <c r="B256" s="291" t="s">
        <v>635</v>
      </c>
      <c r="C256" s="189" t="s">
        <v>1018</v>
      </c>
      <c r="D256" s="292" t="s">
        <v>158</v>
      </c>
      <c r="E256" s="180" t="s">
        <v>1019</v>
      </c>
      <c r="F256" s="50">
        <v>638000000</v>
      </c>
      <c r="G256" s="189" t="s">
        <v>1017</v>
      </c>
      <c r="I256" s="249"/>
    </row>
    <row r="257" spans="1:13" ht="52.5">
      <c r="A257" s="109">
        <f>IF(ISBLANK(B257),"",COUNTA($B$5:B257))</f>
        <v>216</v>
      </c>
      <c r="B257" s="291" t="s">
        <v>635</v>
      </c>
      <c r="C257" s="189" t="s">
        <v>1020</v>
      </c>
      <c r="D257" s="292" t="s">
        <v>158</v>
      </c>
      <c r="E257" s="187" t="s">
        <v>1021</v>
      </c>
      <c r="F257" s="236">
        <v>310300000</v>
      </c>
      <c r="G257" s="189" t="s">
        <v>1017</v>
      </c>
    </row>
    <row r="258" spans="1:13" ht="73.5">
      <c r="A258" s="109">
        <f>IF(ISBLANK(B258),"",COUNTA($B$5:B258))</f>
        <v>217</v>
      </c>
      <c r="B258" s="291" t="s">
        <v>692</v>
      </c>
      <c r="C258" s="189" t="s">
        <v>1022</v>
      </c>
      <c r="D258" s="292" t="s">
        <v>158</v>
      </c>
      <c r="E258" s="187" t="s">
        <v>1023</v>
      </c>
      <c r="F258" s="236">
        <v>2381280</v>
      </c>
      <c r="G258" s="189" t="s">
        <v>1017</v>
      </c>
      <c r="I258" s="99"/>
    </row>
    <row r="259" spans="1:13" ht="75.75" customHeight="1">
      <c r="A259" s="109">
        <f>IF(ISBLANK(B259),"",COUNTA($B$5:B259))</f>
        <v>218</v>
      </c>
      <c r="B259" s="291" t="s">
        <v>638</v>
      </c>
      <c r="C259" s="189" t="s">
        <v>1024</v>
      </c>
      <c r="D259" s="292" t="s">
        <v>158</v>
      </c>
      <c r="E259" s="187" t="s">
        <v>1025</v>
      </c>
      <c r="F259" s="246">
        <v>24816000</v>
      </c>
      <c r="G259" s="186" t="s">
        <v>112</v>
      </c>
      <c r="I259" s="12"/>
    </row>
    <row r="260" spans="1:13" ht="66" customHeight="1">
      <c r="A260" s="109">
        <f>IF(ISBLANK(B260),"",COUNTA($B$5:B260))</f>
        <v>219</v>
      </c>
      <c r="B260" s="291" t="s">
        <v>638</v>
      </c>
      <c r="C260" s="189" t="s">
        <v>1026</v>
      </c>
      <c r="D260" s="292" t="s">
        <v>158</v>
      </c>
      <c r="E260" s="187" t="s">
        <v>1027</v>
      </c>
      <c r="F260" s="246">
        <v>28080000</v>
      </c>
      <c r="G260" s="186" t="s">
        <v>1028</v>
      </c>
      <c r="I260" s="12"/>
    </row>
    <row r="261" spans="1:13" ht="40.5" customHeight="1">
      <c r="A261" s="109" t="str">
        <f>IF(ISBLANK(B261),"",COUNTA($B$5:B261))</f>
        <v/>
      </c>
      <c r="B261" s="307"/>
      <c r="C261" s="307"/>
      <c r="D261" s="307"/>
      <c r="E261" s="308"/>
      <c r="F261" s="242">
        <f>F262+F263+F264</f>
        <v>1341944766</v>
      </c>
      <c r="G261" s="177" t="s">
        <v>116</v>
      </c>
    </row>
    <row r="262" spans="1:13" ht="44.25" customHeight="1">
      <c r="A262" s="109">
        <f>IF(ISBLANK(B262),"",COUNTA($B$5:B262))</f>
        <v>220</v>
      </c>
      <c r="B262" s="291" t="s">
        <v>692</v>
      </c>
      <c r="C262" s="189" t="s">
        <v>1029</v>
      </c>
      <c r="D262" s="292" t="s">
        <v>158</v>
      </c>
      <c r="E262" s="187" t="s">
        <v>1030</v>
      </c>
      <c r="F262" s="236">
        <v>46972528</v>
      </c>
      <c r="G262" s="189" t="s">
        <v>116</v>
      </c>
      <c r="I262" s="249"/>
    </row>
    <row r="263" spans="1:13" ht="76.5" customHeight="1">
      <c r="A263" s="109">
        <f>IF(ISBLANK(B263),"",COUNTA($B$5:B263))</f>
        <v>221</v>
      </c>
      <c r="B263" s="291" t="s">
        <v>692</v>
      </c>
      <c r="C263" s="189" t="s">
        <v>1031</v>
      </c>
      <c r="D263" s="292" t="s">
        <v>158</v>
      </c>
      <c r="E263" s="187" t="s">
        <v>1032</v>
      </c>
      <c r="F263" s="236">
        <v>2472238</v>
      </c>
      <c r="G263" s="189" t="s">
        <v>116</v>
      </c>
    </row>
    <row r="264" spans="1:13" ht="31.5">
      <c r="A264" s="109">
        <f>IF(ISBLANK(B264),"",COUNTA($B$5:B264))</f>
        <v>222</v>
      </c>
      <c r="B264" s="291" t="s">
        <v>699</v>
      </c>
      <c r="C264" s="189" t="s">
        <v>1033</v>
      </c>
      <c r="D264" s="292" t="s">
        <v>158</v>
      </c>
      <c r="E264" s="187" t="s">
        <v>1034</v>
      </c>
      <c r="F264" s="236">
        <v>1292500000</v>
      </c>
      <c r="G264" s="189" t="s">
        <v>116</v>
      </c>
      <c r="J264" s="141"/>
    </row>
    <row r="265" spans="1:13" ht="63">
      <c r="A265" s="109">
        <f>IF(ISBLANK(B265),"",COUNTA($B$5:B265))</f>
        <v>223</v>
      </c>
      <c r="B265" s="291" t="s">
        <v>661</v>
      </c>
      <c r="C265" s="189" t="s">
        <v>1035</v>
      </c>
      <c r="D265" s="292" t="s">
        <v>158</v>
      </c>
      <c r="E265" s="187" t="s">
        <v>1036</v>
      </c>
      <c r="F265" s="246">
        <v>9394000</v>
      </c>
      <c r="G265" s="186" t="s">
        <v>118</v>
      </c>
    </row>
    <row r="266" spans="1:13" ht="31.5">
      <c r="A266" s="109" t="str">
        <f>IF(ISBLANK(B266),"",COUNTA($B$5:B266))</f>
        <v/>
      </c>
      <c r="B266" s="291"/>
      <c r="C266" s="189"/>
      <c r="D266" s="292"/>
      <c r="E266" s="196"/>
      <c r="F266" s="246">
        <f>F267+F268</f>
        <v>48910000</v>
      </c>
      <c r="G266" s="186" t="s">
        <v>121</v>
      </c>
    </row>
    <row r="267" spans="1:13" ht="73.5">
      <c r="A267" s="109">
        <f>IF(ISBLANK(B267),"",COUNTA($B$5:B267))</f>
        <v>224</v>
      </c>
      <c r="B267" s="291" t="s">
        <v>642</v>
      </c>
      <c r="C267" s="189" t="s">
        <v>1037</v>
      </c>
      <c r="D267" s="292" t="s">
        <v>158</v>
      </c>
      <c r="E267" s="187" t="s">
        <v>1038</v>
      </c>
      <c r="F267" s="236">
        <v>22350000</v>
      </c>
      <c r="G267" s="189" t="s">
        <v>121</v>
      </c>
    </row>
    <row r="268" spans="1:13" ht="76.5" customHeight="1">
      <c r="A268" s="109">
        <f>IF(ISBLANK(B268),"",COUNTA($B$5:B268))</f>
        <v>225</v>
      </c>
      <c r="B268" s="291" t="s">
        <v>664</v>
      </c>
      <c r="C268" s="189" t="s">
        <v>1039</v>
      </c>
      <c r="D268" s="292" t="s">
        <v>158</v>
      </c>
      <c r="E268" s="187" t="s">
        <v>1040</v>
      </c>
      <c r="F268" s="236">
        <v>26560000</v>
      </c>
      <c r="G268" s="189" t="s">
        <v>121</v>
      </c>
    </row>
    <row r="269" spans="1:13" ht="57" customHeight="1">
      <c r="A269" s="109">
        <f>IF(ISBLANK(B269),"",COUNTA($B$5:B269))</f>
        <v>226</v>
      </c>
      <c r="B269" s="309" t="s">
        <v>651</v>
      </c>
      <c r="C269" s="190" t="s">
        <v>1041</v>
      </c>
      <c r="D269" s="310" t="s">
        <v>1042</v>
      </c>
      <c r="E269" s="192" t="s">
        <v>1043</v>
      </c>
      <c r="F269" s="214">
        <v>499123507</v>
      </c>
      <c r="G269" s="190"/>
      <c r="I269" s="99"/>
    </row>
    <row r="270" spans="1:13" ht="21">
      <c r="A270" s="109"/>
      <c r="B270" s="311"/>
      <c r="C270" s="182"/>
      <c r="D270" s="209"/>
      <c r="E270" s="192"/>
      <c r="F270" s="195">
        <v>2240000</v>
      </c>
      <c r="G270" s="192" t="s">
        <v>18</v>
      </c>
    </row>
    <row r="271" spans="1:13" ht="31.5">
      <c r="A271" s="109"/>
      <c r="B271" s="311"/>
      <c r="C271" s="182"/>
      <c r="D271" s="209"/>
      <c r="E271" s="192"/>
      <c r="F271" s="195">
        <v>911750</v>
      </c>
      <c r="G271" s="192" t="s">
        <v>19</v>
      </c>
    </row>
    <row r="272" spans="1:13" ht="21">
      <c r="A272" s="109"/>
      <c r="B272" s="311"/>
      <c r="C272" s="182"/>
      <c r="D272" s="209"/>
      <c r="E272" s="192"/>
      <c r="F272" s="195">
        <v>14526000</v>
      </c>
      <c r="G272" s="192" t="s">
        <v>21</v>
      </c>
      <c r="I272" s="317"/>
      <c r="J272" s="317"/>
      <c r="K272" s="317"/>
      <c r="L272" s="317"/>
      <c r="M272" s="283"/>
    </row>
    <row r="273" spans="1:13" ht="31.5">
      <c r="A273" s="109"/>
      <c r="B273" s="311"/>
      <c r="C273" s="182"/>
      <c r="D273" s="209"/>
      <c r="E273" s="192"/>
      <c r="F273" s="195">
        <v>9900000</v>
      </c>
      <c r="G273" s="192" t="s">
        <v>22</v>
      </c>
    </row>
    <row r="274" spans="1:13">
      <c r="A274" s="109"/>
      <c r="B274" s="210"/>
      <c r="C274" s="182"/>
      <c r="D274" s="182"/>
      <c r="E274" s="184"/>
      <c r="F274" s="183">
        <v>1200000</v>
      </c>
      <c r="G274" s="184" t="s">
        <v>32</v>
      </c>
      <c r="I274" s="317"/>
      <c r="J274" s="317"/>
      <c r="K274" s="283"/>
    </row>
    <row r="275" spans="1:13">
      <c r="A275" s="109"/>
      <c r="B275" s="311"/>
      <c r="C275" s="182"/>
      <c r="D275" s="209"/>
      <c r="E275" s="192"/>
      <c r="F275" s="195">
        <v>1464500</v>
      </c>
      <c r="G275" s="201" t="s">
        <v>33</v>
      </c>
    </row>
    <row r="276" spans="1:13" ht="21">
      <c r="A276" s="109"/>
      <c r="B276" s="311"/>
      <c r="C276" s="182"/>
      <c r="D276" s="209"/>
      <c r="E276" s="192"/>
      <c r="F276" s="195">
        <v>12011900</v>
      </c>
      <c r="G276" s="201" t="s">
        <v>34</v>
      </c>
      <c r="I276" s="317"/>
      <c r="J276" s="317"/>
      <c r="K276" s="283"/>
    </row>
    <row r="277" spans="1:13" ht="21">
      <c r="A277" s="109"/>
      <c r="B277" s="311"/>
      <c r="C277" s="182"/>
      <c r="D277" s="209"/>
      <c r="E277" s="192"/>
      <c r="F277" s="195">
        <v>10200000</v>
      </c>
      <c r="G277" s="201" t="s">
        <v>35</v>
      </c>
    </row>
    <row r="278" spans="1:13">
      <c r="A278" s="109"/>
      <c r="B278" s="311"/>
      <c r="C278" s="182"/>
      <c r="D278" s="209"/>
      <c r="E278" s="192"/>
      <c r="F278" s="195">
        <v>5940000</v>
      </c>
      <c r="G278" s="201" t="s">
        <v>36</v>
      </c>
      <c r="I278" s="317"/>
      <c r="J278" s="317"/>
      <c r="K278" s="283"/>
    </row>
    <row r="279" spans="1:13" ht="21">
      <c r="A279" s="109"/>
      <c r="B279" s="311"/>
      <c r="C279" s="182"/>
      <c r="D279" s="209"/>
      <c r="E279" s="192"/>
      <c r="F279" s="195">
        <v>46732615</v>
      </c>
      <c r="G279" s="199" t="s">
        <v>37</v>
      </c>
      <c r="I279" s="317"/>
      <c r="J279" s="317"/>
      <c r="K279" s="283"/>
    </row>
    <row r="280" spans="1:13">
      <c r="A280" s="109"/>
      <c r="B280" s="311"/>
      <c r="C280" s="182"/>
      <c r="D280" s="209"/>
      <c r="E280" s="184"/>
      <c r="F280" s="183">
        <v>4500000</v>
      </c>
      <c r="G280" s="199" t="s">
        <v>41</v>
      </c>
    </row>
    <row r="281" spans="1:13" ht="21">
      <c r="A281" s="109"/>
      <c r="B281" s="311"/>
      <c r="C281" s="182"/>
      <c r="D281" s="209"/>
      <c r="E281" s="192"/>
      <c r="F281" s="195">
        <v>710000</v>
      </c>
      <c r="G281" s="201" t="s">
        <v>42</v>
      </c>
    </row>
    <row r="282" spans="1:13">
      <c r="A282" s="109"/>
      <c r="B282" s="311"/>
      <c r="C282" s="182"/>
      <c r="D282" s="209"/>
      <c r="E282" s="192"/>
      <c r="F282" s="195">
        <v>2010142</v>
      </c>
      <c r="G282" s="201" t="s">
        <v>43</v>
      </c>
      <c r="I282" s="317"/>
      <c r="J282" s="317"/>
      <c r="K282" s="283"/>
      <c r="L282" s="318"/>
      <c r="M282" s="283"/>
    </row>
    <row r="283" spans="1:13" ht="42">
      <c r="A283" s="109"/>
      <c r="B283" s="210"/>
      <c r="C283" s="182"/>
      <c r="D283" s="209"/>
      <c r="E283" s="184"/>
      <c r="F283" s="183">
        <v>14062000</v>
      </c>
      <c r="G283" s="199" t="s">
        <v>45</v>
      </c>
      <c r="I283" s="317"/>
      <c r="J283" s="317"/>
      <c r="K283" s="317"/>
      <c r="L283" s="283"/>
    </row>
    <row r="284" spans="1:13" ht="21">
      <c r="A284" s="109"/>
      <c r="B284" s="210"/>
      <c r="C284" s="182"/>
      <c r="D284" s="182"/>
      <c r="E284" s="184"/>
      <c r="F284" s="183">
        <v>12000000</v>
      </c>
      <c r="G284" s="199" t="s">
        <v>46</v>
      </c>
      <c r="I284" s="317"/>
      <c r="J284" s="317"/>
      <c r="K284" s="317"/>
      <c r="L284" s="317"/>
      <c r="M284" s="283"/>
    </row>
    <row r="285" spans="1:13" ht="21">
      <c r="A285" s="109"/>
      <c r="B285" s="210"/>
      <c r="C285" s="182"/>
      <c r="D285" s="182"/>
      <c r="E285" s="184"/>
      <c r="F285" s="183">
        <v>14200000</v>
      </c>
      <c r="G285" s="199" t="s">
        <v>452</v>
      </c>
      <c r="I285" s="317"/>
      <c r="J285" s="317"/>
      <c r="K285" s="283"/>
    </row>
    <row r="286" spans="1:13" ht="31.5">
      <c r="A286" s="109"/>
      <c r="B286" s="210"/>
      <c r="C286" s="182"/>
      <c r="D286" s="182"/>
      <c r="E286" s="184"/>
      <c r="F286" s="183">
        <v>32910000</v>
      </c>
      <c r="G286" s="199" t="s">
        <v>1044</v>
      </c>
      <c r="I286" s="317"/>
      <c r="J286" s="317"/>
      <c r="K286" s="283"/>
    </row>
    <row r="287" spans="1:13" ht="31.5">
      <c r="A287" s="312"/>
      <c r="B287" s="212"/>
      <c r="C287" s="212"/>
      <c r="D287" s="212"/>
      <c r="E287" s="313"/>
      <c r="F287" s="183">
        <v>19050000</v>
      </c>
      <c r="G287" s="199" t="s">
        <v>295</v>
      </c>
    </row>
    <row r="288" spans="1:13" ht="21">
      <c r="A288" s="109"/>
      <c r="B288" s="210"/>
      <c r="C288" s="182"/>
      <c r="D288" s="209"/>
      <c r="E288" s="184"/>
      <c r="F288" s="183">
        <v>32548650</v>
      </c>
      <c r="G288" s="314" t="s">
        <v>298</v>
      </c>
      <c r="I288" s="317"/>
      <c r="J288" s="317"/>
      <c r="K288" s="317"/>
      <c r="L288" s="317"/>
      <c r="M288" s="283"/>
    </row>
    <row r="289" spans="1:16" ht="21">
      <c r="A289" s="109"/>
      <c r="B289" s="213"/>
      <c r="C289" s="213"/>
      <c r="D289" s="213"/>
      <c r="E289" s="313"/>
      <c r="F289" s="183">
        <v>34176950</v>
      </c>
      <c r="G289" s="199" t="s">
        <v>342</v>
      </c>
      <c r="I289" s="317"/>
      <c r="J289" s="317"/>
      <c r="K289" s="317"/>
      <c r="L289" s="317"/>
      <c r="M289" s="317"/>
      <c r="N289" s="283"/>
    </row>
    <row r="290" spans="1:16" ht="21">
      <c r="A290" s="109"/>
      <c r="B290" s="213"/>
      <c r="C290" s="213"/>
      <c r="D290" s="213"/>
      <c r="E290" s="313"/>
      <c r="F290" s="183">
        <v>15300000</v>
      </c>
      <c r="G290" s="199" t="s">
        <v>461</v>
      </c>
    </row>
    <row r="291" spans="1:16" ht="31.5">
      <c r="A291" s="109"/>
      <c r="B291" s="213"/>
      <c r="C291" s="213"/>
      <c r="D291" s="213"/>
      <c r="E291" s="313"/>
      <c r="F291" s="183">
        <v>12720000</v>
      </c>
      <c r="G291" s="184" t="s">
        <v>81</v>
      </c>
    </row>
    <row r="292" spans="1:16" ht="31.5">
      <c r="A292" s="109"/>
      <c r="B292" s="213"/>
      <c r="C292" s="213"/>
      <c r="D292" s="213"/>
      <c r="E292" s="313"/>
      <c r="F292" s="183">
        <v>14780000</v>
      </c>
      <c r="G292" s="184" t="s">
        <v>82</v>
      </c>
      <c r="I292" s="317"/>
      <c r="J292" s="317"/>
      <c r="K292" s="317"/>
      <c r="L292" s="317"/>
      <c r="M292" s="317"/>
      <c r="N292" s="317"/>
      <c r="O292" s="317"/>
      <c r="P292" s="283"/>
    </row>
    <row r="293" spans="1:16" ht="21">
      <c r="A293" s="109"/>
      <c r="B293" s="213"/>
      <c r="C293" s="213"/>
      <c r="D293" s="213"/>
      <c r="E293" s="313"/>
      <c r="F293" s="183">
        <v>16650000</v>
      </c>
      <c r="G293" s="184" t="s">
        <v>103</v>
      </c>
      <c r="I293" s="318"/>
      <c r="J293" s="50"/>
      <c r="K293" s="88"/>
    </row>
    <row r="294" spans="1:16" ht="42">
      <c r="A294" s="109"/>
      <c r="B294" s="213"/>
      <c r="C294" s="213"/>
      <c r="D294" s="213"/>
      <c r="E294" s="313"/>
      <c r="F294" s="183">
        <v>28029000</v>
      </c>
      <c r="G294" s="184" t="s">
        <v>109</v>
      </c>
      <c r="I294" s="317"/>
      <c r="J294" s="317"/>
      <c r="K294" s="317"/>
      <c r="L294" s="317"/>
      <c r="M294" s="283"/>
    </row>
    <row r="295" spans="1:16" ht="21">
      <c r="A295" s="109"/>
      <c r="B295" s="213"/>
      <c r="C295" s="213"/>
      <c r="D295" s="213"/>
      <c r="E295" s="313"/>
      <c r="F295" s="183">
        <v>140350000</v>
      </c>
      <c r="G295" s="184" t="s">
        <v>119</v>
      </c>
      <c r="I295" s="317"/>
      <c r="J295" s="317"/>
      <c r="K295" s="317"/>
      <c r="L295" s="283"/>
    </row>
    <row r="296" spans="1:16" ht="22.5" customHeight="1">
      <c r="B296" s="807"/>
      <c r="C296" s="807"/>
      <c r="D296" s="315"/>
      <c r="E296" s="234"/>
    </row>
    <row r="297" spans="1:16">
      <c r="B297" s="807" t="s">
        <v>8</v>
      </c>
      <c r="C297" s="807"/>
      <c r="D297" s="315">
        <v>17336000</v>
      </c>
      <c r="E297" s="234"/>
    </row>
    <row r="298" spans="1:16" ht="21" customHeight="1">
      <c r="B298" s="807" t="s">
        <v>641</v>
      </c>
      <c r="C298" s="807"/>
      <c r="D298" s="315">
        <v>81376500</v>
      </c>
      <c r="E298" s="234"/>
    </row>
    <row r="299" spans="1:16">
      <c r="B299" s="807" t="s">
        <v>16</v>
      </c>
      <c r="C299" s="807"/>
      <c r="D299" s="315">
        <v>43198315641</v>
      </c>
      <c r="E299" s="234"/>
    </row>
    <row r="300" spans="1:16" ht="21" customHeight="1">
      <c r="B300" s="811" t="s">
        <v>18</v>
      </c>
      <c r="C300" s="811"/>
      <c r="D300" s="223">
        <v>2240000</v>
      </c>
      <c r="E300" s="234"/>
    </row>
    <row r="301" spans="1:16" ht="21" customHeight="1">
      <c r="B301" s="811" t="s">
        <v>19</v>
      </c>
      <c r="C301" s="811"/>
      <c r="D301" s="223">
        <v>911750</v>
      </c>
      <c r="E301" s="234"/>
    </row>
    <row r="302" spans="1:16">
      <c r="B302" s="811" t="s">
        <v>21</v>
      </c>
      <c r="C302" s="811"/>
      <c r="D302" s="223">
        <v>14526000</v>
      </c>
      <c r="E302" s="316"/>
    </row>
    <row r="303" spans="1:16" ht="21" customHeight="1">
      <c r="B303" s="811" t="s">
        <v>22</v>
      </c>
      <c r="C303" s="811"/>
      <c r="D303" s="223">
        <v>9900000</v>
      </c>
      <c r="E303" s="234"/>
    </row>
    <row r="304" spans="1:16">
      <c r="B304" s="842" t="s">
        <v>24</v>
      </c>
      <c r="C304" s="842"/>
      <c r="D304" s="91">
        <v>5832000</v>
      </c>
      <c r="E304" s="234"/>
    </row>
    <row r="305" spans="2:5">
      <c r="B305" s="800" t="s">
        <v>32</v>
      </c>
      <c r="C305" s="800"/>
      <c r="D305" s="217">
        <v>1200000</v>
      </c>
      <c r="E305" s="316"/>
    </row>
    <row r="306" spans="2:5">
      <c r="B306" s="811" t="s">
        <v>33</v>
      </c>
      <c r="C306" s="811"/>
      <c r="D306" s="223">
        <v>1464500</v>
      </c>
      <c r="E306" s="234"/>
    </row>
    <row r="307" spans="2:5">
      <c r="B307" s="811" t="s">
        <v>34</v>
      </c>
      <c r="C307" s="811"/>
      <c r="D307" s="223">
        <v>12011900</v>
      </c>
      <c r="E307" s="234"/>
    </row>
    <row r="308" spans="2:5" ht="21" customHeight="1">
      <c r="B308" s="811" t="s">
        <v>35</v>
      </c>
      <c r="C308" s="811"/>
      <c r="D308" s="223">
        <v>10200000</v>
      </c>
      <c r="E308" s="316"/>
    </row>
    <row r="309" spans="2:5">
      <c r="B309" s="811" t="s">
        <v>36</v>
      </c>
      <c r="C309" s="811"/>
      <c r="D309" s="223">
        <v>5940000</v>
      </c>
      <c r="E309" s="234"/>
    </row>
    <row r="310" spans="2:5">
      <c r="B310" s="800" t="s">
        <v>37</v>
      </c>
      <c r="C310" s="800"/>
      <c r="D310" s="223">
        <v>46732615</v>
      </c>
      <c r="E310" s="316"/>
    </row>
    <row r="311" spans="2:5">
      <c r="B311" s="800" t="s">
        <v>41</v>
      </c>
      <c r="C311" s="800"/>
      <c r="D311" s="217">
        <v>4500000</v>
      </c>
      <c r="E311" s="234"/>
    </row>
    <row r="312" spans="2:5">
      <c r="B312" s="843" t="s">
        <v>42</v>
      </c>
      <c r="C312" s="843"/>
      <c r="D312" s="50">
        <v>33169769</v>
      </c>
      <c r="E312" s="853">
        <f>D312+D313</f>
        <v>33879769</v>
      </c>
    </row>
    <row r="313" spans="2:5">
      <c r="B313" s="844" t="s">
        <v>42</v>
      </c>
      <c r="C313" s="844"/>
      <c r="D313" s="195">
        <v>710000</v>
      </c>
      <c r="E313" s="854"/>
    </row>
    <row r="314" spans="2:5">
      <c r="B314" s="843" t="s">
        <v>43</v>
      </c>
      <c r="C314" s="843"/>
      <c r="D314" s="236">
        <v>111040000</v>
      </c>
      <c r="E314" s="855">
        <v>113050142</v>
      </c>
    </row>
    <row r="315" spans="2:5">
      <c r="B315" s="844" t="s">
        <v>43</v>
      </c>
      <c r="C315" s="844"/>
      <c r="D315" s="195">
        <v>2010142</v>
      </c>
      <c r="E315" s="855"/>
    </row>
    <row r="316" spans="2:5" ht="21" customHeight="1">
      <c r="B316" s="800" t="s">
        <v>45</v>
      </c>
      <c r="C316" s="800"/>
      <c r="D316" s="217">
        <v>14062000</v>
      </c>
      <c r="E316" s="234"/>
    </row>
    <row r="317" spans="2:5">
      <c r="B317" s="800" t="s">
        <v>46</v>
      </c>
      <c r="C317" s="800"/>
      <c r="D317" s="217">
        <v>12000000</v>
      </c>
      <c r="E317" s="234"/>
    </row>
    <row r="318" spans="2:5" ht="21" customHeight="1">
      <c r="B318" s="807" t="s">
        <v>675</v>
      </c>
      <c r="C318" s="807"/>
      <c r="D318" s="315">
        <v>98829119</v>
      </c>
      <c r="E318" s="234"/>
    </row>
    <row r="319" spans="2:5">
      <c r="B319" s="807" t="s">
        <v>681</v>
      </c>
      <c r="C319" s="807"/>
      <c r="D319" s="315">
        <v>503983482</v>
      </c>
      <c r="E319" s="234"/>
    </row>
    <row r="320" spans="2:5">
      <c r="B320" s="807" t="s">
        <v>721</v>
      </c>
      <c r="C320" s="807"/>
      <c r="D320" s="315">
        <v>415045087</v>
      </c>
      <c r="E320" s="234"/>
    </row>
    <row r="321" spans="2:5">
      <c r="B321" s="807" t="s">
        <v>734</v>
      </c>
      <c r="C321" s="807"/>
      <c r="D321" s="315">
        <v>801259213</v>
      </c>
      <c r="E321" s="234"/>
    </row>
    <row r="322" spans="2:5">
      <c r="B322" s="807" t="s">
        <v>757</v>
      </c>
      <c r="C322" s="807"/>
      <c r="D322" s="315">
        <v>84311169</v>
      </c>
      <c r="E322" s="234"/>
    </row>
    <row r="323" spans="2:5">
      <c r="B323" s="807" t="s">
        <v>543</v>
      </c>
      <c r="C323" s="807"/>
      <c r="D323" s="315">
        <v>965389405</v>
      </c>
      <c r="E323" s="234"/>
    </row>
    <row r="324" spans="2:5" ht="21" customHeight="1">
      <c r="B324" s="807" t="s">
        <v>788</v>
      </c>
      <c r="C324" s="807"/>
      <c r="D324" s="315">
        <v>402655317</v>
      </c>
      <c r="E324" s="234"/>
    </row>
    <row r="325" spans="2:5" ht="21" customHeight="1">
      <c r="B325" s="807" t="s">
        <v>808</v>
      </c>
      <c r="C325" s="807"/>
      <c r="D325" s="315">
        <v>7422110</v>
      </c>
      <c r="E325" s="234"/>
    </row>
    <row r="326" spans="2:5" ht="15" customHeight="1">
      <c r="B326" s="807" t="s">
        <v>809</v>
      </c>
      <c r="C326" s="807"/>
      <c r="D326" s="315">
        <v>63483703</v>
      </c>
      <c r="E326" s="234"/>
    </row>
    <row r="327" spans="2:5" ht="21" customHeight="1">
      <c r="B327" s="807" t="s">
        <v>814</v>
      </c>
      <c r="C327" s="807"/>
      <c r="D327" s="315">
        <v>92446656</v>
      </c>
      <c r="E327" s="234"/>
    </row>
    <row r="328" spans="2:5">
      <c r="B328" s="807" t="s">
        <v>831</v>
      </c>
      <c r="C328" s="807"/>
      <c r="D328" s="315">
        <v>42468671</v>
      </c>
      <c r="E328" s="234"/>
    </row>
    <row r="329" spans="2:5">
      <c r="B329" s="845" t="s">
        <v>836</v>
      </c>
      <c r="C329" s="845"/>
      <c r="D329" s="315">
        <v>1632955000</v>
      </c>
      <c r="E329" s="234"/>
    </row>
    <row r="330" spans="2:5">
      <c r="B330" s="804" t="s">
        <v>452</v>
      </c>
      <c r="C330" s="804"/>
      <c r="D330" s="319">
        <v>15600000</v>
      </c>
      <c r="E330" s="853">
        <f>D330+D331</f>
        <v>29800000</v>
      </c>
    </row>
    <row r="331" spans="2:5">
      <c r="B331" s="846" t="s">
        <v>452</v>
      </c>
      <c r="C331" s="846"/>
      <c r="D331" s="183">
        <v>14200000</v>
      </c>
      <c r="E331" s="854"/>
    </row>
    <row r="332" spans="2:5" ht="21" customHeight="1">
      <c r="B332" s="800" t="s">
        <v>1044</v>
      </c>
      <c r="C332" s="800"/>
      <c r="D332" s="217">
        <v>32910000</v>
      </c>
      <c r="E332" s="234"/>
    </row>
    <row r="333" spans="2:5" ht="21" customHeight="1">
      <c r="B333" s="804" t="s">
        <v>295</v>
      </c>
      <c r="C333" s="804"/>
      <c r="D333" s="50">
        <v>68150000</v>
      </c>
      <c r="E333" s="853">
        <f>D333+D334</f>
        <v>87200000</v>
      </c>
    </row>
    <row r="334" spans="2:5" ht="21" customHeight="1">
      <c r="B334" s="805" t="s">
        <v>295</v>
      </c>
      <c r="C334" s="805"/>
      <c r="D334" s="183">
        <v>19050000</v>
      </c>
      <c r="E334" s="854"/>
    </row>
    <row r="335" spans="2:5">
      <c r="B335" s="847" t="s">
        <v>298</v>
      </c>
      <c r="C335" s="847"/>
      <c r="D335" s="50">
        <v>670776885</v>
      </c>
      <c r="E335" s="853">
        <f>D335+D336</f>
        <v>703325535</v>
      </c>
    </row>
    <row r="336" spans="2:5">
      <c r="B336" s="848" t="s">
        <v>298</v>
      </c>
      <c r="C336" s="848"/>
      <c r="D336" s="183">
        <v>32548650</v>
      </c>
      <c r="E336" s="854"/>
    </row>
    <row r="337" spans="2:5" ht="21" customHeight="1">
      <c r="B337" s="849" t="s">
        <v>71</v>
      </c>
      <c r="C337" s="849"/>
      <c r="D337" s="315">
        <v>24096000</v>
      </c>
      <c r="E337" s="320"/>
    </row>
    <row r="338" spans="2:5">
      <c r="B338" s="850" t="s">
        <v>863</v>
      </c>
      <c r="C338" s="850"/>
      <c r="D338" s="315">
        <v>285882395</v>
      </c>
      <c r="E338" s="316"/>
    </row>
    <row r="339" spans="2:5">
      <c r="B339" s="850" t="s">
        <v>872</v>
      </c>
      <c r="C339" s="850"/>
      <c r="D339" s="315">
        <v>202559616</v>
      </c>
      <c r="E339" s="316"/>
    </row>
    <row r="340" spans="2:5">
      <c r="B340" s="850" t="s">
        <v>885</v>
      </c>
      <c r="C340" s="850"/>
      <c r="D340" s="315">
        <v>178515786</v>
      </c>
      <c r="E340" s="316"/>
    </row>
    <row r="341" spans="2:5">
      <c r="B341" s="850" t="s">
        <v>890</v>
      </c>
      <c r="C341" s="850"/>
      <c r="D341" s="315">
        <v>269735682</v>
      </c>
      <c r="E341" s="316"/>
    </row>
    <row r="342" spans="2:5">
      <c r="B342" s="850" t="s">
        <v>563</v>
      </c>
      <c r="C342" s="850"/>
      <c r="D342" s="315">
        <v>1751661990</v>
      </c>
      <c r="E342" s="316"/>
    </row>
    <row r="343" spans="2:5">
      <c r="B343" s="850" t="s">
        <v>923</v>
      </c>
      <c r="C343" s="850"/>
      <c r="D343" s="315">
        <v>352551164</v>
      </c>
      <c r="E343" s="316"/>
    </row>
    <row r="344" spans="2:5">
      <c r="B344" s="850" t="s">
        <v>934</v>
      </c>
      <c r="C344" s="850"/>
      <c r="D344" s="315">
        <v>78348579</v>
      </c>
      <c r="E344" s="316"/>
    </row>
    <row r="345" spans="2:5" ht="22.5" customHeight="1">
      <c r="B345" s="850" t="s">
        <v>942</v>
      </c>
      <c r="C345" s="850"/>
      <c r="D345" s="315">
        <v>74972498</v>
      </c>
      <c r="E345" s="316"/>
    </row>
    <row r="346" spans="2:5" ht="22.5" customHeight="1">
      <c r="B346" s="850" t="s">
        <v>950</v>
      </c>
      <c r="C346" s="850"/>
      <c r="D346" s="315">
        <v>96473314</v>
      </c>
      <c r="E346" s="316"/>
    </row>
    <row r="347" spans="2:5">
      <c r="B347" s="850" t="s">
        <v>956</v>
      </c>
      <c r="C347" s="850"/>
      <c r="D347" s="315">
        <v>291168762</v>
      </c>
      <c r="E347" s="316"/>
    </row>
    <row r="348" spans="2:5" ht="22.5" customHeight="1">
      <c r="B348" s="850" t="s">
        <v>966</v>
      </c>
      <c r="C348" s="850"/>
      <c r="D348" s="7">
        <v>146655503</v>
      </c>
      <c r="E348" s="316"/>
    </row>
    <row r="349" spans="2:5" ht="21" customHeight="1">
      <c r="B349" s="800" t="s">
        <v>342</v>
      </c>
      <c r="C349" s="800"/>
      <c r="D349" s="217">
        <v>34176950</v>
      </c>
      <c r="E349" s="234"/>
    </row>
    <row r="350" spans="2:5">
      <c r="B350" s="807" t="s">
        <v>978</v>
      </c>
      <c r="C350" s="807"/>
      <c r="D350" s="315">
        <v>996956500</v>
      </c>
      <c r="E350" s="234"/>
    </row>
    <row r="351" spans="2:5">
      <c r="B351" s="807" t="s">
        <v>985</v>
      </c>
      <c r="C351" s="807"/>
      <c r="D351" s="315">
        <v>197136000</v>
      </c>
      <c r="E351" s="234"/>
    </row>
    <row r="352" spans="2:5">
      <c r="B352" s="800" t="s">
        <v>461</v>
      </c>
      <c r="C352" s="800"/>
      <c r="D352" s="217">
        <v>15300000</v>
      </c>
      <c r="E352" s="234"/>
    </row>
    <row r="353" spans="2:5" ht="21" customHeight="1">
      <c r="B353" s="800" t="s">
        <v>81</v>
      </c>
      <c r="C353" s="800"/>
      <c r="D353" s="217">
        <v>12720000</v>
      </c>
      <c r="E353" s="234"/>
    </row>
    <row r="354" spans="2:5" ht="21" customHeight="1">
      <c r="B354" s="800" t="s">
        <v>82</v>
      </c>
      <c r="C354" s="800"/>
      <c r="D354" s="217">
        <v>14780000</v>
      </c>
      <c r="E354" s="234"/>
    </row>
    <row r="355" spans="2:5">
      <c r="B355" s="807" t="s">
        <v>986</v>
      </c>
      <c r="C355" s="807"/>
      <c r="D355" s="315">
        <v>580875210</v>
      </c>
      <c r="E355" s="234"/>
    </row>
    <row r="356" spans="2:5" ht="21" customHeight="1">
      <c r="B356" s="807" t="s">
        <v>84</v>
      </c>
      <c r="C356" s="807"/>
      <c r="D356" s="315">
        <v>150000000</v>
      </c>
      <c r="E356" s="234"/>
    </row>
    <row r="357" spans="2:5">
      <c r="B357" s="807" t="s">
        <v>87</v>
      </c>
      <c r="C357" s="807"/>
      <c r="D357" s="315">
        <v>97883185</v>
      </c>
      <c r="E357" s="234"/>
    </row>
    <row r="358" spans="2:5">
      <c r="B358" s="851" t="s">
        <v>96</v>
      </c>
      <c r="C358" s="851"/>
      <c r="D358" s="315">
        <v>43395000</v>
      </c>
      <c r="E358" s="234"/>
    </row>
    <row r="359" spans="2:5" ht="21" customHeight="1">
      <c r="B359" s="851" t="s">
        <v>98</v>
      </c>
      <c r="C359" s="851"/>
      <c r="D359" s="315">
        <v>130000000</v>
      </c>
      <c r="E359" s="234"/>
    </row>
    <row r="360" spans="2:5">
      <c r="B360" s="851" t="s">
        <v>1013</v>
      </c>
      <c r="C360" s="851"/>
      <c r="D360" s="315">
        <v>125000000</v>
      </c>
      <c r="E360" s="234"/>
    </row>
    <row r="361" spans="2:5" ht="21" customHeight="1">
      <c r="B361" s="851" t="s">
        <v>102</v>
      </c>
      <c r="C361" s="851"/>
      <c r="D361" s="315">
        <v>120000000</v>
      </c>
      <c r="E361" s="234"/>
    </row>
    <row r="362" spans="2:5" ht="21" customHeight="1">
      <c r="B362" s="800" t="s">
        <v>103</v>
      </c>
      <c r="C362" s="800"/>
      <c r="D362" s="217">
        <v>16650000</v>
      </c>
      <c r="E362" s="234"/>
    </row>
    <row r="363" spans="2:5" ht="21" customHeight="1">
      <c r="B363" s="807" t="s">
        <v>108</v>
      </c>
      <c r="C363" s="807"/>
      <c r="D363" s="315">
        <v>950681280</v>
      </c>
      <c r="E363" s="234"/>
    </row>
    <row r="364" spans="2:5" ht="21" customHeight="1">
      <c r="B364" s="800" t="s">
        <v>109</v>
      </c>
      <c r="C364" s="800"/>
      <c r="D364" s="217">
        <v>28029000</v>
      </c>
      <c r="E364" s="234"/>
    </row>
    <row r="365" spans="2:5" ht="21" customHeight="1">
      <c r="B365" s="807" t="s">
        <v>112</v>
      </c>
      <c r="C365" s="807"/>
      <c r="D365" s="315">
        <v>24816000</v>
      </c>
      <c r="E365" s="234"/>
    </row>
    <row r="366" spans="2:5" ht="21" customHeight="1">
      <c r="B366" s="807" t="s">
        <v>114</v>
      </c>
      <c r="C366" s="807"/>
      <c r="D366" s="315">
        <v>28080000</v>
      </c>
      <c r="E366" s="234"/>
    </row>
    <row r="367" spans="2:5" ht="21" customHeight="1">
      <c r="B367" s="807" t="s">
        <v>116</v>
      </c>
      <c r="C367" s="807"/>
      <c r="D367" s="91">
        <v>1341944766</v>
      </c>
      <c r="E367" s="234"/>
    </row>
    <row r="368" spans="2:5" ht="21" customHeight="1">
      <c r="B368" s="807" t="s">
        <v>118</v>
      </c>
      <c r="C368" s="807"/>
      <c r="D368" s="315">
        <v>9394000</v>
      </c>
      <c r="E368" s="234"/>
    </row>
    <row r="369" spans="2:7" ht="21" customHeight="1">
      <c r="B369" s="800" t="s">
        <v>119</v>
      </c>
      <c r="C369" s="800"/>
      <c r="D369" s="217">
        <v>140350000</v>
      </c>
      <c r="E369" s="321"/>
    </row>
    <row r="370" spans="2:7" ht="21" customHeight="1">
      <c r="B370" s="807" t="s">
        <v>121</v>
      </c>
      <c r="C370" s="807"/>
      <c r="D370" s="315">
        <v>48910000</v>
      </c>
      <c r="E370" s="321"/>
    </row>
    <row r="371" spans="2:7">
      <c r="B371" s="812" t="s">
        <v>122</v>
      </c>
      <c r="C371" s="812"/>
      <c r="D371" s="322">
        <f>SUM(D297:D370)</f>
        <v>58408662464</v>
      </c>
      <c r="E371" s="323"/>
    </row>
    <row r="372" spans="2:7" ht="18" customHeight="1">
      <c r="B372" s="813" t="s">
        <v>347</v>
      </c>
      <c r="C372" s="813"/>
      <c r="D372" s="223">
        <v>499123507</v>
      </c>
      <c r="E372" s="234"/>
    </row>
    <row r="373" spans="2:7" ht="21" customHeight="1">
      <c r="B373" s="814" t="s">
        <v>348</v>
      </c>
      <c r="C373" s="814"/>
      <c r="D373" s="315">
        <f>D371-D372</f>
        <v>57909538957</v>
      </c>
      <c r="E373" s="234"/>
    </row>
    <row r="374" spans="2:7" ht="21" customHeight="1">
      <c r="B374" s="807"/>
      <c r="C374" s="807"/>
      <c r="D374" s="91"/>
      <c r="E374" s="234"/>
    </row>
    <row r="375" spans="2:7" ht="21" customHeight="1">
      <c r="B375" s="807"/>
      <c r="C375" s="807"/>
      <c r="D375" s="315"/>
      <c r="E375" s="234"/>
    </row>
    <row r="376" spans="2:7" ht="21" customHeight="1">
      <c r="B376" s="807"/>
      <c r="C376" s="807"/>
      <c r="D376" s="91"/>
      <c r="E376" s="234"/>
    </row>
    <row r="377" spans="2:7" ht="21.75" customHeight="1">
      <c r="B377" s="807"/>
      <c r="C377" s="807"/>
      <c r="D377" s="315"/>
      <c r="E377" s="234"/>
    </row>
    <row r="378" spans="2:7">
      <c r="B378" s="812"/>
      <c r="C378" s="812"/>
      <c r="D378" s="322"/>
    </row>
    <row r="379" spans="2:7">
      <c r="B379" s="852"/>
      <c r="C379" s="852"/>
      <c r="D379" s="324"/>
    </row>
    <row r="380" spans="2:7">
      <c r="B380" s="852"/>
      <c r="C380" s="852"/>
      <c r="D380" s="324"/>
    </row>
    <row r="381" spans="2:7">
      <c r="B381" s="807"/>
      <c r="C381" s="807"/>
      <c r="D381" s="325"/>
    </row>
    <row r="382" spans="2:7">
      <c r="D382" s="141"/>
    </row>
    <row r="383" spans="2:7">
      <c r="F383" s="324"/>
    </row>
    <row r="384" spans="2:7">
      <c r="G384" s="326"/>
    </row>
    <row r="385" spans="7:7">
      <c r="G385" s="327"/>
    </row>
    <row r="386" spans="7:7">
      <c r="G386" s="322"/>
    </row>
    <row r="387" spans="7:7">
      <c r="G387" s="327"/>
    </row>
    <row r="388" spans="7:7">
      <c r="G388" s="141"/>
    </row>
  </sheetData>
  <mergeCells count="92">
    <mergeCell ref="B380:C380"/>
    <mergeCell ref="B381:C381"/>
    <mergeCell ref="E312:E313"/>
    <mergeCell ref="E314:E315"/>
    <mergeCell ref="E330:E331"/>
    <mergeCell ref="E333:E334"/>
    <mergeCell ref="E335:E336"/>
    <mergeCell ref="B375:C375"/>
    <mergeCell ref="B376:C376"/>
    <mergeCell ref="B377:C377"/>
    <mergeCell ref="B378:C378"/>
    <mergeCell ref="B379:C379"/>
    <mergeCell ref="B370:C370"/>
    <mergeCell ref="B371:C371"/>
    <mergeCell ref="B372:C372"/>
    <mergeCell ref="B373:C373"/>
    <mergeCell ref="B374:C374"/>
    <mergeCell ref="B365:C365"/>
    <mergeCell ref="B366:C366"/>
    <mergeCell ref="B367:C367"/>
    <mergeCell ref="B368:C368"/>
    <mergeCell ref="B369:C369"/>
    <mergeCell ref="B360:C360"/>
    <mergeCell ref="B361:C361"/>
    <mergeCell ref="B362:C362"/>
    <mergeCell ref="B363:C363"/>
    <mergeCell ref="B364:C364"/>
    <mergeCell ref="B355:C355"/>
    <mergeCell ref="B356:C356"/>
    <mergeCell ref="B357:C357"/>
    <mergeCell ref="B358:C358"/>
    <mergeCell ref="B359:C359"/>
    <mergeCell ref="B350:C350"/>
    <mergeCell ref="B351:C351"/>
    <mergeCell ref="B352:C352"/>
    <mergeCell ref="B353:C353"/>
    <mergeCell ref="B354:C354"/>
    <mergeCell ref="B345:C345"/>
    <mergeCell ref="B346:C346"/>
    <mergeCell ref="B347:C347"/>
    <mergeCell ref="B348:C348"/>
    <mergeCell ref="B349:C349"/>
    <mergeCell ref="B340:C340"/>
    <mergeCell ref="B341:C341"/>
    <mergeCell ref="B342:C342"/>
    <mergeCell ref="B343:C343"/>
    <mergeCell ref="B344:C344"/>
    <mergeCell ref="B335:C335"/>
    <mergeCell ref="B336:C336"/>
    <mergeCell ref="B337:C337"/>
    <mergeCell ref="B338:C338"/>
    <mergeCell ref="B339:C339"/>
    <mergeCell ref="B330:C330"/>
    <mergeCell ref="B331:C331"/>
    <mergeCell ref="B332:C332"/>
    <mergeCell ref="B333:C333"/>
    <mergeCell ref="B334:C334"/>
    <mergeCell ref="B325:C325"/>
    <mergeCell ref="B326:C326"/>
    <mergeCell ref="B327:C327"/>
    <mergeCell ref="B328:C328"/>
    <mergeCell ref="B329:C329"/>
    <mergeCell ref="B320:C320"/>
    <mergeCell ref="B321:C321"/>
    <mergeCell ref="B322:C322"/>
    <mergeCell ref="B323:C323"/>
    <mergeCell ref="B324:C324"/>
    <mergeCell ref="B315:C315"/>
    <mergeCell ref="B316:C316"/>
    <mergeCell ref="B317:C317"/>
    <mergeCell ref="B318:C318"/>
    <mergeCell ref="B319:C319"/>
    <mergeCell ref="B310:C310"/>
    <mergeCell ref="B311:C311"/>
    <mergeCell ref="B312:C312"/>
    <mergeCell ref="B313:C313"/>
    <mergeCell ref="B314:C314"/>
    <mergeCell ref="B305:C305"/>
    <mergeCell ref="B306:C306"/>
    <mergeCell ref="B307:C307"/>
    <mergeCell ref="B308:C308"/>
    <mergeCell ref="B309:C309"/>
    <mergeCell ref="B300:C300"/>
    <mergeCell ref="B301:C301"/>
    <mergeCell ref="B302:C302"/>
    <mergeCell ref="B303:C303"/>
    <mergeCell ref="B304:C304"/>
    <mergeCell ref="A1:G1"/>
    <mergeCell ref="B296:C296"/>
    <mergeCell ref="B297:C297"/>
    <mergeCell ref="B298:C298"/>
    <mergeCell ref="B299:C299"/>
  </mergeCells>
  <pageMargins left="0.70866141732283505" right="0.70866141732283505" top="0.74803149606299202" bottom="0.74803149606299202" header="0.31496062992126" footer="0.31496062992126"/>
  <pageSetup paperSize="131" scale="7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38"/>
  <sheetViews>
    <sheetView workbookViewId="0">
      <selection sqref="A1:G1"/>
    </sheetView>
  </sheetViews>
  <sheetFormatPr defaultColWidth="9" defaultRowHeight="15"/>
  <cols>
    <col min="1" max="1" width="5.7109375" customWidth="1"/>
    <col min="2" max="2" width="15.7109375" customWidth="1"/>
    <col min="3" max="3" width="25.7109375" customWidth="1"/>
    <col min="4" max="4" width="19.7109375" style="260" customWidth="1"/>
    <col min="5" max="5" width="30.7109375" style="9" customWidth="1"/>
    <col min="6" max="6" width="15.7109375" style="7" customWidth="1"/>
    <col min="7" max="7" width="30.7109375" style="8" customWidth="1"/>
    <col min="8" max="8" width="2.7109375" customWidth="1"/>
    <col min="9" max="9" width="29.140625" style="237" customWidth="1"/>
    <col min="10" max="11" width="12.5703125" customWidth="1"/>
    <col min="12" max="12" width="11.7109375" customWidth="1"/>
    <col min="13" max="14" width="12.7109375" customWidth="1"/>
  </cols>
  <sheetData>
    <row r="1" spans="1:9">
      <c r="A1" s="788" t="s">
        <v>1045</v>
      </c>
      <c r="B1" s="788"/>
      <c r="C1" s="788"/>
      <c r="D1" s="788"/>
      <c r="E1" s="788"/>
      <c r="F1" s="788"/>
      <c r="G1" s="788"/>
    </row>
    <row r="3" spans="1:9" ht="20.100000000000001" customHeight="1">
      <c r="A3" s="157" t="s">
        <v>2</v>
      </c>
      <c r="B3" s="157" t="s">
        <v>148</v>
      </c>
      <c r="C3" s="157" t="s">
        <v>149</v>
      </c>
      <c r="D3" s="157" t="s">
        <v>150</v>
      </c>
      <c r="E3" s="157" t="s">
        <v>151</v>
      </c>
      <c r="F3" s="225" t="s">
        <v>152</v>
      </c>
      <c r="G3" s="157" t="s">
        <v>3</v>
      </c>
    </row>
    <row r="4" spans="1:9" ht="42">
      <c r="A4" s="109">
        <f>IF(ISBLANK(B4),"",COUNTA($B$4:B4))</f>
        <v>1</v>
      </c>
      <c r="B4" s="207">
        <v>45540</v>
      </c>
      <c r="C4" s="179" t="s">
        <v>1046</v>
      </c>
      <c r="D4" s="109" t="s">
        <v>158</v>
      </c>
      <c r="E4" s="180" t="s">
        <v>1047</v>
      </c>
      <c r="F4" s="225">
        <v>7508000</v>
      </c>
      <c r="G4" s="177" t="s">
        <v>10</v>
      </c>
    </row>
    <row r="5" spans="1:9" ht="31.5">
      <c r="A5" s="109" t="str">
        <f>IF(ISBLANK(B5),"",COUNTA($B$4:B5))</f>
        <v/>
      </c>
      <c r="B5" s="207"/>
      <c r="C5" s="179"/>
      <c r="D5" s="109"/>
      <c r="E5" s="180"/>
      <c r="F5" s="225">
        <f>F6+F7</f>
        <v>129614200</v>
      </c>
      <c r="G5" s="177" t="s">
        <v>13</v>
      </c>
    </row>
    <row r="6" spans="1:9" ht="42">
      <c r="A6" s="109">
        <f>IF(ISBLANK(B6),"",COUNTA($B$4:B6))</f>
        <v>2</v>
      </c>
      <c r="B6" s="207">
        <v>45540</v>
      </c>
      <c r="C6" s="179" t="s">
        <v>1048</v>
      </c>
      <c r="D6" s="109" t="s">
        <v>158</v>
      </c>
      <c r="E6" s="180" t="s">
        <v>1049</v>
      </c>
      <c r="F6" s="35">
        <v>18260000</v>
      </c>
      <c r="G6" s="179" t="s">
        <v>13</v>
      </c>
    </row>
    <row r="7" spans="1:9" ht="63">
      <c r="A7" s="109">
        <f>IF(ISBLANK(B7),"",COUNTA($B$4:B7))</f>
        <v>3</v>
      </c>
      <c r="B7" s="207">
        <v>45552</v>
      </c>
      <c r="C7" s="179" t="s">
        <v>1050</v>
      </c>
      <c r="D7" s="109" t="s">
        <v>158</v>
      </c>
      <c r="E7" s="187" t="s">
        <v>1051</v>
      </c>
      <c r="F7" s="261">
        <v>111354200</v>
      </c>
      <c r="G7" s="189" t="s">
        <v>13</v>
      </c>
    </row>
    <row r="8" spans="1:9" ht="25.5" customHeight="1">
      <c r="A8" s="109" t="str">
        <f>IF(ISBLANK(B8),"",COUNTA($B$4:B8))</f>
        <v/>
      </c>
      <c r="B8" s="157"/>
      <c r="C8" s="157"/>
      <c r="D8" s="157"/>
      <c r="E8" s="157"/>
      <c r="F8" s="225">
        <f>SUM(F9:F13)</f>
        <v>40091795688</v>
      </c>
      <c r="G8" s="186" t="s">
        <v>16</v>
      </c>
    </row>
    <row r="9" spans="1:9" ht="63">
      <c r="A9" s="109">
        <f>IF(ISBLANK(B9),"",COUNTA($B$4:B9))</f>
        <v>4</v>
      </c>
      <c r="B9" s="207">
        <v>45537</v>
      </c>
      <c r="C9" s="179" t="s">
        <v>1052</v>
      </c>
      <c r="D9" s="109" t="s">
        <v>158</v>
      </c>
      <c r="E9" s="187" t="s">
        <v>1053</v>
      </c>
      <c r="F9" s="236">
        <v>20945552548</v>
      </c>
      <c r="G9" s="189" t="s">
        <v>16</v>
      </c>
    </row>
    <row r="10" spans="1:9" ht="63">
      <c r="A10" s="109">
        <f>IF(ISBLANK(B10),"",COUNTA($B$4:B10))</f>
        <v>5</v>
      </c>
      <c r="B10" s="207">
        <v>45537</v>
      </c>
      <c r="C10" s="179" t="s">
        <v>1054</v>
      </c>
      <c r="D10" s="109" t="s">
        <v>158</v>
      </c>
      <c r="E10" s="187" t="s">
        <v>1055</v>
      </c>
      <c r="F10" s="236">
        <v>68688281</v>
      </c>
      <c r="G10" s="189" t="s">
        <v>16</v>
      </c>
      <c r="I10" s="60"/>
    </row>
    <row r="11" spans="1:9" ht="63">
      <c r="A11" s="109">
        <f>IF(ISBLANK(B11),"",COUNTA($B$4:B11))</f>
        <v>6</v>
      </c>
      <c r="B11" s="207">
        <v>45537</v>
      </c>
      <c r="C11" s="179" t="s">
        <v>1056</v>
      </c>
      <c r="D11" s="109" t="s">
        <v>158</v>
      </c>
      <c r="E11" s="187" t="s">
        <v>1057</v>
      </c>
      <c r="F11" s="236">
        <v>17308508529</v>
      </c>
      <c r="G11" s="189" t="s">
        <v>16</v>
      </c>
    </row>
    <row r="12" spans="1:9" ht="52.5">
      <c r="A12" s="109">
        <f>IF(ISBLANK(B12),"",COUNTA($B$4:B12))</f>
        <v>7</v>
      </c>
      <c r="B12" s="207">
        <v>45537</v>
      </c>
      <c r="C12" s="179" t="s">
        <v>1058</v>
      </c>
      <c r="D12" s="109" t="s">
        <v>158</v>
      </c>
      <c r="E12" s="187" t="s">
        <v>1059</v>
      </c>
      <c r="F12" s="236">
        <v>646377063</v>
      </c>
      <c r="G12" s="189" t="s">
        <v>16</v>
      </c>
      <c r="H12" s="262"/>
    </row>
    <row r="13" spans="1:9" ht="42">
      <c r="A13" s="109">
        <f>IF(ISBLANK(B13),"",COUNTA($B$4:B13))</f>
        <v>8</v>
      </c>
      <c r="B13" s="207">
        <v>45547</v>
      </c>
      <c r="C13" s="179" t="s">
        <v>1060</v>
      </c>
      <c r="D13" s="109" t="s">
        <v>158</v>
      </c>
      <c r="E13" s="224" t="s">
        <v>1061</v>
      </c>
      <c r="F13" s="263">
        <v>1122669267</v>
      </c>
      <c r="G13" s="189" t="s">
        <v>16</v>
      </c>
    </row>
    <row r="14" spans="1:9" ht="52.5">
      <c r="A14" s="109">
        <f>IF(ISBLANK(B14),"",COUNTA($B$4:B14))</f>
        <v>9</v>
      </c>
      <c r="B14" s="207">
        <v>45544</v>
      </c>
      <c r="C14" s="179" t="s">
        <v>1062</v>
      </c>
      <c r="D14" s="109" t="s">
        <v>158</v>
      </c>
      <c r="E14" s="187" t="s">
        <v>1063</v>
      </c>
      <c r="F14" s="246">
        <v>4420000</v>
      </c>
      <c r="G14" s="186" t="s">
        <v>23</v>
      </c>
      <c r="H14" s="262"/>
    </row>
    <row r="15" spans="1:9" ht="25.5" customHeight="1">
      <c r="A15" s="109" t="str">
        <f>IF(ISBLANK(B15),"",COUNTA($B$4:B15))</f>
        <v/>
      </c>
      <c r="B15" s="207"/>
      <c r="C15" s="179"/>
      <c r="D15" s="109"/>
      <c r="E15" s="196"/>
      <c r="F15" s="537">
        <f>F16+F17</f>
        <v>11853000</v>
      </c>
      <c r="G15" s="229" t="s">
        <v>24</v>
      </c>
      <c r="H15" s="262"/>
    </row>
    <row r="16" spans="1:9" ht="42">
      <c r="A16" s="109">
        <f>IF(ISBLANK(B16),"",COUNTA($B$4:B16))</f>
        <v>10</v>
      </c>
      <c r="B16" s="207">
        <v>45540</v>
      </c>
      <c r="C16" s="179" t="s">
        <v>1064</v>
      </c>
      <c r="D16" s="109" t="s">
        <v>158</v>
      </c>
      <c r="E16" s="224" t="s">
        <v>1065</v>
      </c>
      <c r="F16" s="263">
        <v>8496000</v>
      </c>
      <c r="G16" s="204" t="s">
        <v>24</v>
      </c>
    </row>
    <row r="17" spans="1:9" ht="52.5">
      <c r="A17" s="109">
        <f>IF(ISBLANK(B17),"",COUNTA($B$4:B17))</f>
        <v>11</v>
      </c>
      <c r="B17" s="207">
        <v>45544</v>
      </c>
      <c r="C17" s="179" t="s">
        <v>1066</v>
      </c>
      <c r="D17" s="109" t="s">
        <v>158</v>
      </c>
      <c r="E17" s="224" t="s">
        <v>1067</v>
      </c>
      <c r="F17" s="263">
        <v>3357000</v>
      </c>
      <c r="G17" s="204" t="s">
        <v>24</v>
      </c>
    </row>
    <row r="18" spans="1:9" ht="24" customHeight="1">
      <c r="A18" s="109" t="str">
        <f>IF(ISBLANK(B18),"",COUNTA($B$4:B18))</f>
        <v/>
      </c>
      <c r="B18" s="207"/>
      <c r="C18" s="179"/>
      <c r="D18" s="109"/>
      <c r="E18" s="224"/>
      <c r="F18" s="539">
        <f>F19+F20</f>
        <v>114931633</v>
      </c>
      <c r="G18" s="229" t="s">
        <v>42</v>
      </c>
    </row>
    <row r="19" spans="1:9" ht="63">
      <c r="A19" s="109">
        <f>IF(ISBLANK(B19),"",COUNTA($B$4:B19))</f>
        <v>12</v>
      </c>
      <c r="B19" s="207">
        <v>45554</v>
      </c>
      <c r="C19" s="179" t="s">
        <v>1068</v>
      </c>
      <c r="D19" s="109" t="s">
        <v>158</v>
      </c>
      <c r="E19" s="224" t="s">
        <v>1069</v>
      </c>
      <c r="F19" s="263">
        <v>38482800</v>
      </c>
      <c r="G19" s="204" t="s">
        <v>42</v>
      </c>
    </row>
    <row r="20" spans="1:9" ht="21">
      <c r="A20" s="109" t="str">
        <f>IF(ISBLANK(B20),"",COUNTA($B$4:B20))</f>
        <v/>
      </c>
      <c r="B20" s="207"/>
      <c r="C20" s="179"/>
      <c r="D20" s="109"/>
      <c r="E20" s="182" t="s">
        <v>1070</v>
      </c>
      <c r="F20" s="238">
        <v>76448833</v>
      </c>
      <c r="G20" s="190" t="s">
        <v>42</v>
      </c>
    </row>
    <row r="21" spans="1:9" ht="52.5">
      <c r="A21" s="109">
        <f>IF(ISBLANK(B21),"",COUNTA($B$4:B21))</f>
        <v>13</v>
      </c>
      <c r="B21" s="207">
        <v>45538</v>
      </c>
      <c r="C21" s="179" t="s">
        <v>1071</v>
      </c>
      <c r="D21" s="109" t="s">
        <v>158</v>
      </c>
      <c r="E21" s="224" t="s">
        <v>1072</v>
      </c>
      <c r="F21" s="264">
        <v>107360000</v>
      </c>
      <c r="G21" s="229" t="s">
        <v>1073</v>
      </c>
      <c r="H21" s="262"/>
    </row>
    <row r="22" spans="1:9" ht="25.5" customHeight="1">
      <c r="A22" s="109" t="str">
        <f>IF(ISBLANK(B22),"",COUNTA($B$4:B22))</f>
        <v/>
      </c>
      <c r="B22" s="207"/>
      <c r="C22" s="179"/>
      <c r="D22" s="109"/>
      <c r="E22" s="224"/>
      <c r="F22" s="264">
        <f>F23+F24+F25</f>
        <v>93172391</v>
      </c>
      <c r="G22" s="229" t="s">
        <v>1074</v>
      </c>
      <c r="H22" s="262"/>
      <c r="I22" s="540">
        <f>F23+F24</f>
        <v>88972391</v>
      </c>
    </row>
    <row r="23" spans="1:9" ht="52.5">
      <c r="A23" s="109">
        <f>IF(ISBLANK(B23),"",COUNTA($B$4:B23))</f>
        <v>14</v>
      </c>
      <c r="B23" s="207">
        <v>45554</v>
      </c>
      <c r="C23" s="179" t="s">
        <v>1075</v>
      </c>
      <c r="D23" s="109" t="s">
        <v>158</v>
      </c>
      <c r="E23" s="224" t="s">
        <v>1076</v>
      </c>
      <c r="F23" s="263">
        <v>84523771</v>
      </c>
      <c r="G23" s="204" t="s">
        <v>1074</v>
      </c>
      <c r="H23" s="262"/>
    </row>
    <row r="24" spans="1:9" ht="81" customHeight="1">
      <c r="A24" s="109">
        <f>IF(ISBLANK(B24),"",COUNTA($B$4:B24))</f>
        <v>15</v>
      </c>
      <c r="B24" s="207">
        <v>45554</v>
      </c>
      <c r="C24" s="179" t="s">
        <v>1077</v>
      </c>
      <c r="D24" s="109" t="s">
        <v>158</v>
      </c>
      <c r="E24" s="224" t="s">
        <v>1078</v>
      </c>
      <c r="F24" s="263">
        <v>4448620</v>
      </c>
      <c r="G24" s="204" t="s">
        <v>1074</v>
      </c>
      <c r="H24" s="262"/>
    </row>
    <row r="25" spans="1:9" ht="21">
      <c r="A25" s="109" t="str">
        <f>IF(ISBLANK(B25),"",COUNTA($B$4:B25))</f>
        <v/>
      </c>
      <c r="B25" s="207"/>
      <c r="C25" s="179"/>
      <c r="D25" s="109"/>
      <c r="E25" s="190" t="s">
        <v>1070</v>
      </c>
      <c r="F25" s="195">
        <v>4200000</v>
      </c>
      <c r="G25" s="192" t="s">
        <v>47</v>
      </c>
      <c r="H25" s="262"/>
    </row>
    <row r="26" spans="1:9" ht="25.5" customHeight="1">
      <c r="A26" s="109" t="str">
        <f>IF(ISBLANK(B26),"",COUNTA($B$4:B26))</f>
        <v/>
      </c>
      <c r="B26" s="207"/>
      <c r="C26" s="179"/>
      <c r="D26" s="109"/>
      <c r="E26" s="224"/>
      <c r="F26" s="264">
        <f>SUM(F27:F31)</f>
        <v>225330069</v>
      </c>
      <c r="G26" s="186" t="s">
        <v>681</v>
      </c>
      <c r="H26" s="262"/>
    </row>
    <row r="27" spans="1:9" ht="73.5">
      <c r="A27" s="109">
        <f>IF(ISBLANK(B27),"",COUNTA($B$4:B27))</f>
        <v>16</v>
      </c>
      <c r="B27" s="207">
        <v>45537</v>
      </c>
      <c r="C27" s="179" t="s">
        <v>1079</v>
      </c>
      <c r="D27" s="109" t="s">
        <v>158</v>
      </c>
      <c r="E27" s="187" t="s">
        <v>1080</v>
      </c>
      <c r="F27" s="236">
        <v>36228535</v>
      </c>
      <c r="G27" s="189" t="s">
        <v>681</v>
      </c>
    </row>
    <row r="28" spans="1:9" ht="78.75" customHeight="1">
      <c r="A28" s="109">
        <f>IF(ISBLANK(B28),"",COUNTA($B$4:B28))</f>
        <v>17</v>
      </c>
      <c r="B28" s="207">
        <v>45540</v>
      </c>
      <c r="C28" s="179" t="s">
        <v>1081</v>
      </c>
      <c r="D28" s="109" t="s">
        <v>158</v>
      </c>
      <c r="E28" s="224" t="s">
        <v>1082</v>
      </c>
      <c r="F28" s="263">
        <v>29216392</v>
      </c>
      <c r="G28" s="189" t="s">
        <v>681</v>
      </c>
    </row>
    <row r="29" spans="1:9" ht="73.5">
      <c r="A29" s="109">
        <f>IF(ISBLANK(B29),"",COUNTA($B$4:B29))</f>
        <v>18</v>
      </c>
      <c r="B29" s="207">
        <v>45541</v>
      </c>
      <c r="C29" s="179" t="s">
        <v>1083</v>
      </c>
      <c r="D29" s="109" t="s">
        <v>158</v>
      </c>
      <c r="E29" s="187" t="s">
        <v>1084</v>
      </c>
      <c r="F29" s="236">
        <v>65211596</v>
      </c>
      <c r="G29" s="189" t="s">
        <v>681</v>
      </c>
    </row>
    <row r="30" spans="1:9" ht="78.75" customHeight="1">
      <c r="A30" s="109">
        <f>IF(ISBLANK(B30),"",COUNTA($B$4:B30))</f>
        <v>19</v>
      </c>
      <c r="B30" s="207">
        <v>45544</v>
      </c>
      <c r="C30" s="179" t="s">
        <v>1085</v>
      </c>
      <c r="D30" s="109" t="s">
        <v>158</v>
      </c>
      <c r="E30" s="224" t="s">
        <v>1086</v>
      </c>
      <c r="F30" s="263">
        <v>29462085</v>
      </c>
      <c r="G30" s="189" t="s">
        <v>681</v>
      </c>
    </row>
    <row r="31" spans="1:9" ht="78.75" customHeight="1">
      <c r="A31" s="109">
        <f>IF(ISBLANK(B31),"",COUNTA($B$4:B31))</f>
        <v>20</v>
      </c>
      <c r="B31" s="207">
        <v>45544</v>
      </c>
      <c r="C31" s="179" t="s">
        <v>1087</v>
      </c>
      <c r="D31" s="109" t="s">
        <v>158</v>
      </c>
      <c r="E31" s="224" t="s">
        <v>1088</v>
      </c>
      <c r="F31" s="263">
        <v>65211461</v>
      </c>
      <c r="G31" s="189" t="s">
        <v>681</v>
      </c>
    </row>
    <row r="32" spans="1:9" ht="25.5" customHeight="1">
      <c r="A32" s="109" t="str">
        <f>IF(ISBLANK(B32),"",COUNTA($B$4:B32))</f>
        <v/>
      </c>
      <c r="B32" s="207"/>
      <c r="C32" s="179"/>
      <c r="D32" s="109"/>
      <c r="E32" s="196"/>
      <c r="F32" s="537">
        <f>F33+F34+F35</f>
        <v>226579737</v>
      </c>
      <c r="G32" s="186" t="s">
        <v>1089</v>
      </c>
    </row>
    <row r="33" spans="1:7" ht="73.5">
      <c r="A33" s="109">
        <f>IF(ISBLANK(B33),"",COUNTA($B$4:B33))</f>
        <v>21</v>
      </c>
      <c r="B33" s="207">
        <v>45540</v>
      </c>
      <c r="C33" s="179" t="s">
        <v>1090</v>
      </c>
      <c r="D33" s="109" t="s">
        <v>158</v>
      </c>
      <c r="E33" s="224" t="s">
        <v>1091</v>
      </c>
      <c r="F33" s="263">
        <v>41600552</v>
      </c>
      <c r="G33" s="189" t="s">
        <v>1089</v>
      </c>
    </row>
    <row r="34" spans="1:7" ht="73.5">
      <c r="A34" s="109">
        <f>IF(ISBLANK(B34),"",COUNTA($B$4:B34))</f>
        <v>22</v>
      </c>
      <c r="B34" s="207">
        <v>45541</v>
      </c>
      <c r="C34" s="179" t="s">
        <v>1092</v>
      </c>
      <c r="D34" s="109" t="s">
        <v>158</v>
      </c>
      <c r="E34" s="187" t="s">
        <v>1084</v>
      </c>
      <c r="F34" s="236">
        <v>92489719</v>
      </c>
      <c r="G34" s="189" t="s">
        <v>1089</v>
      </c>
    </row>
    <row r="35" spans="1:7" ht="78.75" customHeight="1">
      <c r="A35" s="109">
        <f>IF(ISBLANK(B35),"",COUNTA($B$4:B35))</f>
        <v>23</v>
      </c>
      <c r="B35" s="207">
        <v>45544</v>
      </c>
      <c r="C35" s="179" t="s">
        <v>1093</v>
      </c>
      <c r="D35" s="109" t="s">
        <v>158</v>
      </c>
      <c r="E35" s="224" t="s">
        <v>1088</v>
      </c>
      <c r="F35" s="263">
        <v>92489466</v>
      </c>
      <c r="G35" s="189" t="s">
        <v>1089</v>
      </c>
    </row>
    <row r="36" spans="1:7" ht="25.5" customHeight="1">
      <c r="A36" s="109" t="str">
        <f>IF(ISBLANK(B36),"",COUNTA($B$4:B36))</f>
        <v/>
      </c>
      <c r="B36" s="207"/>
      <c r="C36" s="179"/>
      <c r="D36" s="109"/>
      <c r="E36" s="196"/>
      <c r="F36" s="537">
        <f>SUM(F37:F41)</f>
        <v>339764047</v>
      </c>
      <c r="G36" s="186" t="s">
        <v>734</v>
      </c>
    </row>
    <row r="37" spans="1:7" ht="73.5">
      <c r="A37" s="109">
        <f>IF(ISBLANK(B37),"",COUNTA($B$4:B37))</f>
        <v>24</v>
      </c>
      <c r="B37" s="207">
        <v>45537</v>
      </c>
      <c r="C37" s="179" t="s">
        <v>1094</v>
      </c>
      <c r="D37" s="109" t="s">
        <v>158</v>
      </c>
      <c r="E37" s="187" t="s">
        <v>1080</v>
      </c>
      <c r="F37" s="236">
        <v>54594308</v>
      </c>
      <c r="G37" s="189" t="s">
        <v>734</v>
      </c>
    </row>
    <row r="38" spans="1:7" ht="73.5">
      <c r="A38" s="109">
        <f>IF(ISBLANK(B38),"",COUNTA($B$4:B38))</f>
        <v>25</v>
      </c>
      <c r="B38" s="207">
        <v>45540</v>
      </c>
      <c r="C38" s="179" t="s">
        <v>1095</v>
      </c>
      <c r="D38" s="109" t="s">
        <v>158</v>
      </c>
      <c r="E38" s="224" t="s">
        <v>1096</v>
      </c>
      <c r="F38" s="263">
        <v>44175054</v>
      </c>
      <c r="G38" s="189" t="s">
        <v>734</v>
      </c>
    </row>
    <row r="39" spans="1:7" ht="73.5">
      <c r="A39" s="109">
        <f>IF(ISBLANK(B39),"",COUNTA($B$4:B39))</f>
        <v>26</v>
      </c>
      <c r="B39" s="207">
        <v>45541</v>
      </c>
      <c r="C39" s="179" t="s">
        <v>1097</v>
      </c>
      <c r="D39" s="109" t="s">
        <v>158</v>
      </c>
      <c r="E39" s="187" t="s">
        <v>1084</v>
      </c>
      <c r="F39" s="236">
        <v>98270193</v>
      </c>
      <c r="G39" s="189" t="s">
        <v>734</v>
      </c>
    </row>
    <row r="40" spans="1:7" ht="78.75" customHeight="1">
      <c r="A40" s="109">
        <f>IF(ISBLANK(B40),"",COUNTA($B$4:B40))</f>
        <v>27</v>
      </c>
      <c r="B40" s="207">
        <v>45544</v>
      </c>
      <c r="C40" s="179" t="s">
        <v>1098</v>
      </c>
      <c r="D40" s="109" t="s">
        <v>158</v>
      </c>
      <c r="E40" s="224" t="s">
        <v>1099</v>
      </c>
      <c r="F40" s="263">
        <v>44454713</v>
      </c>
      <c r="G40" s="189" t="s">
        <v>734</v>
      </c>
    </row>
    <row r="41" spans="1:7" ht="78.75" customHeight="1">
      <c r="A41" s="109">
        <f>IF(ISBLANK(B41),"",COUNTA($B$4:B41))</f>
        <v>28</v>
      </c>
      <c r="B41" s="207">
        <v>45544</v>
      </c>
      <c r="C41" s="179" t="s">
        <v>1100</v>
      </c>
      <c r="D41" s="109" t="s">
        <v>158</v>
      </c>
      <c r="E41" s="224" t="s">
        <v>1088</v>
      </c>
      <c r="F41" s="263">
        <v>98269779</v>
      </c>
      <c r="G41" s="189" t="s">
        <v>734</v>
      </c>
    </row>
    <row r="42" spans="1:7" ht="78.75" customHeight="1">
      <c r="A42" s="109">
        <f>IF(ISBLANK(B42),"",COUNTA($B$4:B42))</f>
        <v>29</v>
      </c>
      <c r="B42" s="207">
        <v>45544</v>
      </c>
      <c r="C42" s="179" t="s">
        <v>1101</v>
      </c>
      <c r="D42" s="109" t="s">
        <v>158</v>
      </c>
      <c r="E42" s="224" t="s">
        <v>1099</v>
      </c>
      <c r="F42" s="264">
        <v>44691379</v>
      </c>
      <c r="G42" s="186" t="s">
        <v>757</v>
      </c>
    </row>
    <row r="43" spans="1:7" ht="25.5" customHeight="1">
      <c r="A43" s="109" t="str">
        <f>IF(ISBLANK(B43),"",COUNTA($B$4:B43))</f>
        <v/>
      </c>
      <c r="B43" s="207"/>
      <c r="C43" s="179"/>
      <c r="D43" s="109"/>
      <c r="E43" s="196"/>
      <c r="F43" s="537">
        <f>SUM(F44:F48)</f>
        <v>357408238</v>
      </c>
      <c r="G43" s="186" t="s">
        <v>543</v>
      </c>
    </row>
    <row r="44" spans="1:7" ht="73.5">
      <c r="A44" s="109">
        <f>IF(ISBLANK(B44),"",COUNTA($B$4:B44))</f>
        <v>30</v>
      </c>
      <c r="B44" s="207">
        <v>45537</v>
      </c>
      <c r="C44" s="179" t="s">
        <v>1102</v>
      </c>
      <c r="D44" s="109" t="s">
        <v>158</v>
      </c>
      <c r="E44" s="187" t="s">
        <v>1080</v>
      </c>
      <c r="F44" s="236">
        <v>82483910</v>
      </c>
      <c r="G44" s="189" t="s">
        <v>543</v>
      </c>
    </row>
    <row r="45" spans="1:7" ht="73.5">
      <c r="A45" s="109">
        <f>IF(ISBLANK(B45),"",COUNTA($B$4:B45))</f>
        <v>31</v>
      </c>
      <c r="B45" s="207">
        <v>45540</v>
      </c>
      <c r="C45" s="179" t="s">
        <v>1103</v>
      </c>
      <c r="D45" s="109" t="s">
        <v>158</v>
      </c>
      <c r="E45" s="224" t="s">
        <v>1096</v>
      </c>
      <c r="F45" s="263">
        <v>42206205</v>
      </c>
      <c r="G45" s="189" t="s">
        <v>543</v>
      </c>
    </row>
    <row r="46" spans="1:7" ht="73.5">
      <c r="A46" s="109">
        <f>IF(ISBLANK(B46),"",COUNTA($B$4:B46))</f>
        <v>32</v>
      </c>
      <c r="B46" s="207">
        <v>45540</v>
      </c>
      <c r="C46" s="179" t="s">
        <v>1104</v>
      </c>
      <c r="D46" s="109" t="s">
        <v>158</v>
      </c>
      <c r="E46" s="187" t="s">
        <v>1084</v>
      </c>
      <c r="F46" s="236">
        <v>95380341</v>
      </c>
      <c r="G46" s="189" t="s">
        <v>543</v>
      </c>
    </row>
    <row r="47" spans="1:7" ht="78.75" customHeight="1">
      <c r="A47" s="109">
        <f>IF(ISBLANK(B47),"",COUNTA($B$4:B47))</f>
        <v>33</v>
      </c>
      <c r="B47" s="207">
        <v>45544</v>
      </c>
      <c r="C47" s="179" t="s">
        <v>1105</v>
      </c>
      <c r="D47" s="109" t="s">
        <v>158</v>
      </c>
      <c r="E47" s="224" t="s">
        <v>1106</v>
      </c>
      <c r="F47" s="263">
        <v>42856848</v>
      </c>
      <c r="G47" s="189" t="s">
        <v>543</v>
      </c>
    </row>
    <row r="48" spans="1:7" ht="78.75" customHeight="1">
      <c r="A48" s="109">
        <f>IF(ISBLANK(B48),"",COUNTA($B$4:B48))</f>
        <v>34</v>
      </c>
      <c r="B48" s="207">
        <v>45544</v>
      </c>
      <c r="C48" s="179" t="s">
        <v>1107</v>
      </c>
      <c r="D48" s="109" t="s">
        <v>158</v>
      </c>
      <c r="E48" s="224" t="s">
        <v>1088</v>
      </c>
      <c r="F48" s="263">
        <v>94480934</v>
      </c>
      <c r="G48" s="189" t="s">
        <v>543</v>
      </c>
    </row>
    <row r="49" spans="1:9" ht="25.5" customHeight="1">
      <c r="A49" s="109" t="str">
        <f>IF(ISBLANK(B49),"",COUNTA($B$4:B49))</f>
        <v/>
      </c>
      <c r="B49" s="207"/>
      <c r="C49" s="179"/>
      <c r="D49" s="109"/>
      <c r="E49" s="196"/>
      <c r="F49" s="537">
        <f>SUM(F50:F53)</f>
        <v>165823331</v>
      </c>
      <c r="G49" s="186" t="s">
        <v>788</v>
      </c>
    </row>
    <row r="50" spans="1:9" ht="73.5">
      <c r="A50" s="109">
        <f>IF(ISBLANK(B50),"",COUNTA($B$4:B50))</f>
        <v>35</v>
      </c>
      <c r="B50" s="207">
        <v>45537</v>
      </c>
      <c r="C50" s="179" t="s">
        <v>1108</v>
      </c>
      <c r="D50" s="109" t="s">
        <v>158</v>
      </c>
      <c r="E50" s="187" t="s">
        <v>1080</v>
      </c>
      <c r="F50" s="236">
        <v>27661511</v>
      </c>
      <c r="G50" s="189" t="s">
        <v>788</v>
      </c>
      <c r="I50" s="266"/>
    </row>
    <row r="51" spans="1:9" ht="73.5">
      <c r="A51" s="109">
        <f>IF(ISBLANK(B51),"",COUNTA($B$4:B51))</f>
        <v>36</v>
      </c>
      <c r="B51" s="207">
        <v>45540</v>
      </c>
      <c r="C51" s="179" t="s">
        <v>1109</v>
      </c>
      <c r="D51" s="109" t="s">
        <v>158</v>
      </c>
      <c r="E51" s="224" t="s">
        <v>1096</v>
      </c>
      <c r="F51" s="263">
        <v>21848771</v>
      </c>
      <c r="G51" s="189" t="s">
        <v>788</v>
      </c>
    </row>
    <row r="52" spans="1:9" ht="73.5">
      <c r="A52" s="109">
        <f>IF(ISBLANK(B52),"",COUNTA($B$4:B52))</f>
        <v>37</v>
      </c>
      <c r="B52" s="207">
        <v>45541</v>
      </c>
      <c r="C52" s="179" t="s">
        <v>1110</v>
      </c>
      <c r="D52" s="109" t="s">
        <v>158</v>
      </c>
      <c r="E52" s="187" t="s">
        <v>1084</v>
      </c>
      <c r="F52" s="236">
        <v>67422096</v>
      </c>
      <c r="G52" s="189" t="s">
        <v>788</v>
      </c>
      <c r="I52" s="266"/>
    </row>
    <row r="53" spans="1:9" ht="78.75" customHeight="1">
      <c r="A53" s="109">
        <f>IF(ISBLANK(B53),"",COUNTA($B$4:B53))</f>
        <v>38</v>
      </c>
      <c r="B53" s="207">
        <v>45544</v>
      </c>
      <c r="C53" s="179" t="s">
        <v>1111</v>
      </c>
      <c r="D53" s="109" t="s">
        <v>158</v>
      </c>
      <c r="E53" s="224" t="s">
        <v>1088</v>
      </c>
      <c r="F53" s="263">
        <v>48890953</v>
      </c>
      <c r="G53" s="189" t="s">
        <v>788</v>
      </c>
    </row>
    <row r="54" spans="1:9" ht="73.5">
      <c r="A54" s="109">
        <f>IF(ISBLANK(B54),"",COUNTA($B$4:B54))</f>
        <v>39</v>
      </c>
      <c r="B54" s="207">
        <v>45537</v>
      </c>
      <c r="C54" s="179" t="s">
        <v>1112</v>
      </c>
      <c r="D54" s="109" t="s">
        <v>158</v>
      </c>
      <c r="E54" s="187" t="s">
        <v>1080</v>
      </c>
      <c r="F54" s="246">
        <v>27213486</v>
      </c>
      <c r="G54" s="186" t="s">
        <v>1113</v>
      </c>
    </row>
    <row r="55" spans="1:9" ht="25.5" customHeight="1">
      <c r="A55" s="109" t="str">
        <f>IF(ISBLANK(B55),"",COUNTA($B$4:B55))</f>
        <v/>
      </c>
      <c r="B55" s="207"/>
      <c r="C55" s="179"/>
      <c r="D55" s="109"/>
      <c r="E55" s="187"/>
      <c r="F55" s="246">
        <f>F56+F57</f>
        <v>32399208</v>
      </c>
      <c r="G55" s="186" t="s">
        <v>814</v>
      </c>
    </row>
    <row r="56" spans="1:9" ht="73.5">
      <c r="A56" s="109">
        <f>IF(ISBLANK(B56),"",COUNTA($B$4:B56))</f>
        <v>40</v>
      </c>
      <c r="B56" s="207">
        <v>45541</v>
      </c>
      <c r="C56" s="179" t="s">
        <v>1114</v>
      </c>
      <c r="D56" s="109" t="s">
        <v>158</v>
      </c>
      <c r="E56" s="187" t="s">
        <v>1084</v>
      </c>
      <c r="F56" s="236">
        <v>16199655</v>
      </c>
      <c r="G56" s="189" t="s">
        <v>814</v>
      </c>
    </row>
    <row r="57" spans="1:9" ht="78.75" customHeight="1">
      <c r="A57" s="109">
        <f>IF(ISBLANK(B57),"",COUNTA($B$4:B57))</f>
        <v>41</v>
      </c>
      <c r="B57" s="207">
        <v>45544</v>
      </c>
      <c r="C57" s="179" t="s">
        <v>1115</v>
      </c>
      <c r="D57" s="109" t="s">
        <v>158</v>
      </c>
      <c r="E57" s="224" t="s">
        <v>1088</v>
      </c>
      <c r="F57" s="263">
        <v>16199553</v>
      </c>
      <c r="G57" s="189" t="s">
        <v>814</v>
      </c>
    </row>
    <row r="58" spans="1:9" ht="25.5" customHeight="1">
      <c r="A58" s="109" t="str">
        <f>IF(ISBLANK(B58),"",COUNTA($B$4:B58))</f>
        <v/>
      </c>
      <c r="B58" s="207"/>
      <c r="C58" s="179"/>
      <c r="D58" s="109"/>
      <c r="E58" s="196"/>
      <c r="F58" s="537">
        <f>F59+F60+F61+F62+F63</f>
        <v>84319750</v>
      </c>
      <c r="G58" s="186" t="s">
        <v>298</v>
      </c>
      <c r="I58" s="540">
        <f>F59+F60+F61+F62</f>
        <v>55760000</v>
      </c>
    </row>
    <row r="59" spans="1:9" ht="42">
      <c r="A59" s="109">
        <f>IF(ISBLANK(B59),"",COUNTA($B$4:B59))</f>
        <v>42</v>
      </c>
      <c r="B59" s="207">
        <v>45539</v>
      </c>
      <c r="C59" s="179" t="s">
        <v>1116</v>
      </c>
      <c r="D59" s="109" t="s">
        <v>158</v>
      </c>
      <c r="E59" s="187" t="s">
        <v>1117</v>
      </c>
      <c r="F59" s="236">
        <v>16320000</v>
      </c>
      <c r="G59" s="189" t="s">
        <v>298</v>
      </c>
    </row>
    <row r="60" spans="1:9" ht="42">
      <c r="A60" s="109">
        <f>IF(ISBLANK(B60),"",COUNTA($B$4:B60))</f>
        <v>43</v>
      </c>
      <c r="B60" s="207">
        <v>45540</v>
      </c>
      <c r="C60" s="179" t="s">
        <v>1118</v>
      </c>
      <c r="D60" s="109" t="s">
        <v>158</v>
      </c>
      <c r="E60" s="224" t="s">
        <v>1119</v>
      </c>
      <c r="F60" s="263">
        <v>12240000</v>
      </c>
      <c r="G60" s="189" t="s">
        <v>298</v>
      </c>
    </row>
    <row r="61" spans="1:9" ht="42">
      <c r="A61" s="109">
        <f>IF(ISBLANK(B61),"",COUNTA($B$4:B61))</f>
        <v>44</v>
      </c>
      <c r="B61" s="207">
        <v>45540</v>
      </c>
      <c r="C61" s="179" t="s">
        <v>1120</v>
      </c>
      <c r="D61" s="109" t="s">
        <v>158</v>
      </c>
      <c r="E61" s="224" t="s">
        <v>1121</v>
      </c>
      <c r="F61" s="263">
        <v>13600000</v>
      </c>
      <c r="G61" s="189" t="s">
        <v>298</v>
      </c>
    </row>
    <row r="62" spans="1:9" ht="42">
      <c r="A62" s="109">
        <f>IF(ISBLANK(B62),"",COUNTA($B$4:B62))</f>
        <v>45</v>
      </c>
      <c r="B62" s="207">
        <v>45540</v>
      </c>
      <c r="C62" s="179" t="s">
        <v>1122</v>
      </c>
      <c r="D62" s="109" t="s">
        <v>158</v>
      </c>
      <c r="E62" s="224" t="s">
        <v>1123</v>
      </c>
      <c r="F62" s="263">
        <v>13600000</v>
      </c>
      <c r="G62" s="189" t="s">
        <v>298</v>
      </c>
    </row>
    <row r="63" spans="1:9" ht="21">
      <c r="A63" s="109" t="str">
        <f>IF(ISBLANK(B63),"",COUNTA($B$4:B63))</f>
        <v/>
      </c>
      <c r="B63" s="207"/>
      <c r="C63" s="179"/>
      <c r="D63" s="109"/>
      <c r="E63" s="182" t="s">
        <v>1070</v>
      </c>
      <c r="F63" s="238">
        <v>28559750</v>
      </c>
      <c r="G63" s="192" t="s">
        <v>298</v>
      </c>
    </row>
    <row r="64" spans="1:9" ht="24" customHeight="1">
      <c r="A64" s="109" t="str">
        <f>IF(ISBLANK(B64),"",COUNTA($B$4:B64))</f>
        <v/>
      </c>
      <c r="B64" s="207"/>
      <c r="C64" s="179"/>
      <c r="D64" s="109"/>
      <c r="E64" s="179"/>
      <c r="F64" s="541">
        <f>F65+F66</f>
        <v>68764400</v>
      </c>
      <c r="G64" s="229" t="s">
        <v>872</v>
      </c>
    </row>
    <row r="65" spans="1:9" ht="78.75" customHeight="1">
      <c r="A65" s="109">
        <f>IF(ISBLANK(B65),"",COUNTA($B$4:B65))</f>
        <v>46</v>
      </c>
      <c r="B65" s="207">
        <v>45544</v>
      </c>
      <c r="C65" s="179" t="s">
        <v>1124</v>
      </c>
      <c r="D65" s="109" t="s">
        <v>158</v>
      </c>
      <c r="E65" s="224" t="s">
        <v>1125</v>
      </c>
      <c r="F65" s="263">
        <v>30660743</v>
      </c>
      <c r="G65" s="204" t="s">
        <v>872</v>
      </c>
    </row>
    <row r="66" spans="1:9" ht="78.75" customHeight="1">
      <c r="A66" s="109">
        <f>IF(ISBLANK(B66),"",COUNTA($B$4:B66))</f>
        <v>47</v>
      </c>
      <c r="B66" s="207">
        <v>45554</v>
      </c>
      <c r="C66" s="179" t="s">
        <v>1126</v>
      </c>
      <c r="D66" s="109" t="s">
        <v>158</v>
      </c>
      <c r="E66" s="267" t="s">
        <v>1127</v>
      </c>
      <c r="F66" s="268">
        <v>38103657</v>
      </c>
      <c r="G66" s="269" t="s">
        <v>872</v>
      </c>
    </row>
    <row r="67" spans="1:9" ht="25.5" customHeight="1">
      <c r="A67" s="109" t="str">
        <f>IF(ISBLANK(B67),"",COUNTA($B$4:B67))</f>
        <v/>
      </c>
      <c r="B67" s="207"/>
      <c r="C67" s="179"/>
      <c r="D67" s="109"/>
      <c r="E67" s="267"/>
      <c r="F67" s="539">
        <f>F68+F69</f>
        <v>181480510</v>
      </c>
      <c r="G67" s="229" t="s">
        <v>563</v>
      </c>
    </row>
    <row r="68" spans="1:9" ht="78.75" customHeight="1">
      <c r="A68" s="109">
        <f>IF(ISBLANK(B68),"",COUNTA($B$4:B68))</f>
        <v>48</v>
      </c>
      <c r="B68" s="207">
        <v>45544</v>
      </c>
      <c r="C68" s="179" t="s">
        <v>1128</v>
      </c>
      <c r="D68" s="109" t="s">
        <v>158</v>
      </c>
      <c r="E68" s="224" t="s">
        <v>1125</v>
      </c>
      <c r="F68" s="263">
        <v>93222884</v>
      </c>
      <c r="G68" s="204" t="s">
        <v>563</v>
      </c>
    </row>
    <row r="69" spans="1:9" ht="73.5">
      <c r="A69" s="109">
        <f>IF(ISBLANK(B69),"",COUNTA($B$4:B69))</f>
        <v>49</v>
      </c>
      <c r="B69" s="207">
        <v>45554</v>
      </c>
      <c r="C69" s="179" t="s">
        <v>1129</v>
      </c>
      <c r="D69" s="109" t="s">
        <v>158</v>
      </c>
      <c r="E69" s="267" t="s">
        <v>1127</v>
      </c>
      <c r="F69" s="268">
        <v>88257626</v>
      </c>
      <c r="G69" s="269" t="s">
        <v>563</v>
      </c>
    </row>
    <row r="70" spans="1:9" ht="78.75" customHeight="1">
      <c r="A70" s="109">
        <f>IF(ISBLANK(B70),"",COUNTA($B$4:B70))</f>
        <v>50</v>
      </c>
      <c r="B70" s="207">
        <v>45554</v>
      </c>
      <c r="C70" s="179" t="s">
        <v>1130</v>
      </c>
      <c r="D70" s="109" t="s">
        <v>158</v>
      </c>
      <c r="E70" s="267" t="s">
        <v>1127</v>
      </c>
      <c r="F70" s="270">
        <v>59386690</v>
      </c>
      <c r="G70" s="271" t="s">
        <v>923</v>
      </c>
    </row>
    <row r="71" spans="1:9" ht="78.75" customHeight="1">
      <c r="A71" s="109">
        <f>IF(ISBLANK(B71),"",COUNTA($B$4:B71))</f>
        <v>51</v>
      </c>
      <c r="B71" s="207">
        <v>45554</v>
      </c>
      <c r="C71" s="179" t="s">
        <v>1131</v>
      </c>
      <c r="D71" s="109" t="s">
        <v>158</v>
      </c>
      <c r="E71" s="224" t="s">
        <v>1127</v>
      </c>
      <c r="F71" s="264">
        <v>11545201</v>
      </c>
      <c r="G71" s="229" t="s">
        <v>1132</v>
      </c>
    </row>
    <row r="72" spans="1:9" ht="78.75" customHeight="1">
      <c r="A72" s="109">
        <f>IF(ISBLANK(B72),"",COUNTA($B$4:B72))</f>
        <v>52</v>
      </c>
      <c r="B72" s="207">
        <v>45544</v>
      </c>
      <c r="C72" s="179" t="s">
        <v>1133</v>
      </c>
      <c r="D72" s="109" t="s">
        <v>158</v>
      </c>
      <c r="E72" s="224" t="s">
        <v>1134</v>
      </c>
      <c r="F72" s="264">
        <v>24161916</v>
      </c>
      <c r="G72" s="229" t="s">
        <v>1135</v>
      </c>
    </row>
    <row r="73" spans="1:9" ht="25.5" customHeight="1">
      <c r="A73" s="109" t="str">
        <f>IF(ISBLANK(B73),"",COUNTA($B$4:B73))</f>
        <v/>
      </c>
      <c r="B73" s="207"/>
      <c r="C73" s="179"/>
      <c r="D73" s="109"/>
      <c r="E73" s="224"/>
      <c r="F73" s="264">
        <f>F74+F75</f>
        <v>84200574</v>
      </c>
      <c r="G73" s="229" t="s">
        <v>956</v>
      </c>
    </row>
    <row r="74" spans="1:9" ht="78.75" customHeight="1">
      <c r="A74" s="109">
        <f>IF(ISBLANK(B74),"",COUNTA($B$4:B74))</f>
        <v>53</v>
      </c>
      <c r="B74" s="207">
        <v>45544</v>
      </c>
      <c r="C74" s="179" t="s">
        <v>1136</v>
      </c>
      <c r="D74" s="109" t="s">
        <v>158</v>
      </c>
      <c r="E74" s="224" t="s">
        <v>1125</v>
      </c>
      <c r="F74" s="263">
        <v>24860876</v>
      </c>
      <c r="G74" s="204" t="s">
        <v>956</v>
      </c>
    </row>
    <row r="75" spans="1:9" ht="78.75" customHeight="1">
      <c r="A75" s="109">
        <f>IF(ISBLANK(B75),"",COUNTA($B$4:B75))</f>
        <v>54</v>
      </c>
      <c r="B75" s="207">
        <v>45554</v>
      </c>
      <c r="C75" s="179" t="s">
        <v>1137</v>
      </c>
      <c r="D75" s="109" t="s">
        <v>158</v>
      </c>
      <c r="E75" s="267" t="s">
        <v>1127</v>
      </c>
      <c r="F75" s="268">
        <v>59339698</v>
      </c>
      <c r="G75" s="269" t="s">
        <v>956</v>
      </c>
    </row>
    <row r="76" spans="1:9" ht="78.75" customHeight="1">
      <c r="A76" s="109">
        <f>IF(ISBLANK(B76),"",COUNTA($B$4:B76))</f>
        <v>55</v>
      </c>
      <c r="B76" s="207">
        <v>45554</v>
      </c>
      <c r="C76" s="179" t="s">
        <v>1138</v>
      </c>
      <c r="D76" s="109" t="s">
        <v>158</v>
      </c>
      <c r="E76" s="267" t="s">
        <v>1127</v>
      </c>
      <c r="F76" s="270">
        <v>18749879</v>
      </c>
      <c r="G76" s="271" t="s">
        <v>966</v>
      </c>
    </row>
    <row r="77" spans="1:9" ht="31.5">
      <c r="A77" s="109" t="str">
        <f>IF(ISBLANK(B77),"",COUNTA($B$4:B77))</f>
        <v/>
      </c>
      <c r="B77" s="207"/>
      <c r="C77" s="179"/>
      <c r="D77" s="109"/>
      <c r="E77" s="179"/>
      <c r="F77" s="541">
        <f>F78+F79</f>
        <v>58711200</v>
      </c>
      <c r="G77" s="229" t="s">
        <v>342</v>
      </c>
    </row>
    <row r="78" spans="1:9" ht="42">
      <c r="A78" s="109">
        <f>IF(ISBLANK(B78),"",COUNTA($B$4:B78))</f>
        <v>56</v>
      </c>
      <c r="B78" s="207">
        <v>45540</v>
      </c>
      <c r="C78" s="179" t="s">
        <v>1139</v>
      </c>
      <c r="D78" s="109" t="s">
        <v>158</v>
      </c>
      <c r="E78" s="224" t="s">
        <v>1140</v>
      </c>
      <c r="F78" s="263">
        <v>13600000</v>
      </c>
      <c r="G78" s="204" t="s">
        <v>342</v>
      </c>
    </row>
    <row r="79" spans="1:9" ht="21">
      <c r="A79" s="109" t="str">
        <f>IF(ISBLANK(B79),"",COUNTA($B$4:B79))</f>
        <v/>
      </c>
      <c r="B79" s="207"/>
      <c r="C79" s="179"/>
      <c r="D79" s="109"/>
      <c r="E79" s="182" t="s">
        <v>1070</v>
      </c>
      <c r="F79" s="238">
        <v>45111200</v>
      </c>
      <c r="G79" s="192" t="s">
        <v>342</v>
      </c>
    </row>
    <row r="80" spans="1:9" ht="21">
      <c r="A80" s="109" t="str">
        <f>IF(ISBLANK(B80),"",COUNTA($B$4:B80))</f>
        <v/>
      </c>
      <c r="B80" s="207"/>
      <c r="C80" s="179"/>
      <c r="D80" s="109"/>
      <c r="E80" s="179"/>
      <c r="F80" s="541">
        <f>F81+F82</f>
        <v>45195950</v>
      </c>
      <c r="G80" s="542" t="s">
        <v>1234</v>
      </c>
      <c r="I80" s="576"/>
    </row>
    <row r="81" spans="1:9" ht="52.5">
      <c r="A81" s="109">
        <f>IF(ISBLANK(B81),"",COUNTA($B$4:B81))</f>
        <v>57</v>
      </c>
      <c r="B81" s="207">
        <v>45565</v>
      </c>
      <c r="C81" s="179" t="s">
        <v>1208</v>
      </c>
      <c r="D81" s="109" t="s">
        <v>158</v>
      </c>
      <c r="E81" s="568" t="s">
        <v>1212</v>
      </c>
      <c r="F81" s="569">
        <v>5440000</v>
      </c>
      <c r="G81" s="570" t="s">
        <v>1234</v>
      </c>
      <c r="H81" s="262"/>
    </row>
    <row r="82" spans="1:9" ht="21">
      <c r="A82" s="109" t="str">
        <f>IF(ISBLANK(B82),"",COUNTA($B$4:B82))</f>
        <v/>
      </c>
      <c r="B82" s="207"/>
      <c r="C82" s="179"/>
      <c r="D82" s="109"/>
      <c r="E82" s="182" t="s">
        <v>1070</v>
      </c>
      <c r="F82" s="238">
        <v>39755950</v>
      </c>
      <c r="G82" s="192" t="s">
        <v>1234</v>
      </c>
      <c r="H82" s="262"/>
      <c r="I82" s="576"/>
    </row>
    <row r="83" spans="1:9" ht="63">
      <c r="A83" s="109">
        <f>IF(ISBLANK(B83),"",COUNTA($B$4:B83))</f>
        <v>58</v>
      </c>
      <c r="B83" s="207">
        <v>45554</v>
      </c>
      <c r="C83" s="179" t="s">
        <v>1141</v>
      </c>
      <c r="D83" s="109" t="s">
        <v>158</v>
      </c>
      <c r="E83" s="187" t="s">
        <v>1142</v>
      </c>
      <c r="F83" s="272">
        <v>10608000</v>
      </c>
      <c r="G83" s="186" t="s">
        <v>1143</v>
      </c>
    </row>
    <row r="84" spans="1:9" ht="21">
      <c r="A84" s="109" t="str">
        <f>IF(ISBLANK(B84),"",COUNTA($B$4:B84))</f>
        <v/>
      </c>
      <c r="B84" s="207"/>
      <c r="C84" s="179"/>
      <c r="D84" s="109"/>
      <c r="E84" s="568"/>
      <c r="F84" s="539">
        <f>F85+F86+F87</f>
        <v>60155950</v>
      </c>
      <c r="G84" s="542" t="s">
        <v>319</v>
      </c>
      <c r="H84" s="262"/>
      <c r="I84" s="578">
        <f>F85+F86</f>
        <v>20400000</v>
      </c>
    </row>
    <row r="85" spans="1:9" ht="46.5" customHeight="1">
      <c r="A85" s="109">
        <f>IF(ISBLANK(B85),"",COUNTA($B$4:B85))</f>
        <v>59</v>
      </c>
      <c r="B85" s="207">
        <v>45565</v>
      </c>
      <c r="C85" s="179" t="s">
        <v>1207</v>
      </c>
      <c r="D85" s="109" t="s">
        <v>158</v>
      </c>
      <c r="E85" s="568" t="s">
        <v>1211</v>
      </c>
      <c r="F85" s="569">
        <v>10200000</v>
      </c>
      <c r="G85" s="570" t="s">
        <v>319</v>
      </c>
      <c r="H85" s="262"/>
    </row>
    <row r="86" spans="1:9" ht="47.25" customHeight="1">
      <c r="A86" s="109">
        <f>IF(ISBLANK(B86),"",COUNTA($B$4:B86))</f>
        <v>60</v>
      </c>
      <c r="B86" s="207">
        <v>45565</v>
      </c>
      <c r="C86" s="179" t="s">
        <v>1209</v>
      </c>
      <c r="D86" s="109" t="s">
        <v>158</v>
      </c>
      <c r="E86" s="568" t="s">
        <v>1213</v>
      </c>
      <c r="F86" s="569">
        <v>10200000</v>
      </c>
      <c r="G86" s="570" t="s">
        <v>319</v>
      </c>
      <c r="H86" s="262"/>
    </row>
    <row r="87" spans="1:9" ht="21">
      <c r="A87" s="109" t="str">
        <f>IF(ISBLANK(B87),"",COUNTA($B$4:B87))</f>
        <v/>
      </c>
      <c r="B87" s="207"/>
      <c r="C87" s="179"/>
      <c r="D87" s="109"/>
      <c r="E87" s="182" t="s">
        <v>1070</v>
      </c>
      <c r="F87" s="238">
        <v>39755950</v>
      </c>
      <c r="G87" s="192" t="s">
        <v>319</v>
      </c>
      <c r="H87" s="262"/>
    </row>
    <row r="88" spans="1:9" ht="52.5">
      <c r="A88" s="109">
        <f>IF(ISBLANK(B88),"",COUNTA($B$4:B88))</f>
        <v>61</v>
      </c>
      <c r="B88" s="207">
        <v>45554</v>
      </c>
      <c r="C88" s="179" t="s">
        <v>1144</v>
      </c>
      <c r="D88" s="109" t="s">
        <v>158</v>
      </c>
      <c r="E88" s="180" t="s">
        <v>1145</v>
      </c>
      <c r="F88" s="272">
        <v>3600000</v>
      </c>
      <c r="G88" s="186" t="s">
        <v>93</v>
      </c>
    </row>
    <row r="89" spans="1:9" ht="31.5">
      <c r="A89" s="109" t="str">
        <f>IF(ISBLANK(B89),"",COUNTA($B$4:B89))</f>
        <v/>
      </c>
      <c r="B89" s="207"/>
      <c r="C89" s="179"/>
      <c r="D89" s="109"/>
      <c r="E89" s="224"/>
      <c r="F89" s="264">
        <f>F90+F91</f>
        <v>200000000</v>
      </c>
      <c r="G89" s="229" t="s">
        <v>104</v>
      </c>
    </row>
    <row r="90" spans="1:9" ht="73.5">
      <c r="A90" s="109">
        <f>IF(ISBLANK(B90),"",COUNTA($B$4:B90))</f>
        <v>62</v>
      </c>
      <c r="B90" s="207">
        <v>45540</v>
      </c>
      <c r="C90" s="179" t="s">
        <v>1146</v>
      </c>
      <c r="D90" s="109" t="s">
        <v>158</v>
      </c>
      <c r="E90" s="224" t="s">
        <v>1147</v>
      </c>
      <c r="F90" s="263">
        <v>75000000</v>
      </c>
      <c r="G90" s="204" t="s">
        <v>104</v>
      </c>
    </row>
    <row r="91" spans="1:9" ht="78.75" customHeight="1">
      <c r="A91" s="109">
        <f>IF(ISBLANK(B91),"",COUNTA($B$4:B91))</f>
        <v>63</v>
      </c>
      <c r="B91" s="207">
        <v>45540</v>
      </c>
      <c r="C91" s="179" t="s">
        <v>1148</v>
      </c>
      <c r="D91" s="109" t="s">
        <v>158</v>
      </c>
      <c r="E91" s="224" t="s">
        <v>1149</v>
      </c>
      <c r="F91" s="263">
        <v>125000000</v>
      </c>
      <c r="G91" s="204" t="s">
        <v>104</v>
      </c>
    </row>
    <row r="92" spans="1:9" ht="73.5">
      <c r="A92" s="109">
        <f>IF(ISBLANK(B92),"",COUNTA($B$4:B92))</f>
        <v>64</v>
      </c>
      <c r="B92" s="207">
        <v>45539</v>
      </c>
      <c r="C92" s="179" t="s">
        <v>1150</v>
      </c>
      <c r="D92" s="109" t="s">
        <v>158</v>
      </c>
      <c r="E92" s="224" t="s">
        <v>1151</v>
      </c>
      <c r="F92" s="264">
        <v>2381280</v>
      </c>
      <c r="G92" s="186" t="s">
        <v>108</v>
      </c>
      <c r="H92" s="262"/>
    </row>
    <row r="93" spans="1:9" ht="42">
      <c r="A93" s="109" t="str">
        <f>IF(ISBLANK(B93),"",COUNTA($B$4:B93))</f>
        <v/>
      </c>
      <c r="B93" s="207"/>
      <c r="C93" s="179"/>
      <c r="D93" s="109"/>
      <c r="E93" s="224"/>
      <c r="F93" s="264">
        <f>F94+F95</f>
        <v>31488000</v>
      </c>
      <c r="G93" s="542" t="s">
        <v>1154</v>
      </c>
      <c r="H93" s="262"/>
    </row>
    <row r="94" spans="1:9" ht="66.75" customHeight="1">
      <c r="A94" s="109">
        <f>IF(ISBLANK(B94),"",COUNTA($B$4:B94))</f>
        <v>65</v>
      </c>
      <c r="B94" s="207">
        <v>45552</v>
      </c>
      <c r="C94" s="179" t="s">
        <v>1152</v>
      </c>
      <c r="D94" s="109" t="s">
        <v>158</v>
      </c>
      <c r="E94" s="224" t="s">
        <v>1153</v>
      </c>
      <c r="F94" s="264">
        <v>7238000</v>
      </c>
      <c r="G94" s="186" t="s">
        <v>1154</v>
      </c>
      <c r="H94" s="262"/>
    </row>
    <row r="95" spans="1:9" ht="31.5">
      <c r="A95" s="109" t="str">
        <f>IF(ISBLANK(B95),"",COUNTA($B$4:B95))</f>
        <v/>
      </c>
      <c r="B95" s="207"/>
      <c r="C95" s="179"/>
      <c r="D95" s="109"/>
      <c r="E95" s="582" t="s">
        <v>1235</v>
      </c>
      <c r="F95" s="585">
        <v>24250000</v>
      </c>
      <c r="G95" s="583" t="s">
        <v>1154</v>
      </c>
      <c r="H95" s="262"/>
    </row>
    <row r="96" spans="1:9" ht="31.5">
      <c r="A96" s="109" t="str">
        <f>IF(ISBLANK(B96),"",COUNTA($B$4:B96))</f>
        <v/>
      </c>
      <c r="B96" s="207"/>
      <c r="C96" s="179"/>
      <c r="D96" s="109"/>
      <c r="E96" s="267"/>
      <c r="F96" s="539">
        <f>F97+F98</f>
        <v>84795200</v>
      </c>
      <c r="G96" s="542" t="s">
        <v>112</v>
      </c>
      <c r="H96" s="262"/>
    </row>
    <row r="97" spans="1:8" ht="73.5">
      <c r="A97" s="109">
        <f>IF(ISBLANK(B97),"",COUNTA($B$4:B97))</f>
        <v>66</v>
      </c>
      <c r="B97" s="207">
        <v>45561</v>
      </c>
      <c r="C97" s="179" t="s">
        <v>1155</v>
      </c>
      <c r="D97" s="109" t="s">
        <v>158</v>
      </c>
      <c r="E97" s="224" t="s">
        <v>1156</v>
      </c>
      <c r="F97" s="263">
        <v>25330000</v>
      </c>
      <c r="G97" s="189" t="s">
        <v>112</v>
      </c>
      <c r="H97" s="262"/>
    </row>
    <row r="98" spans="1:8" ht="21">
      <c r="A98" s="109" t="str">
        <f>IF(ISBLANK(B98),"",COUNTA($B$4:B98))</f>
        <v/>
      </c>
      <c r="B98" s="207"/>
      <c r="C98" s="179"/>
      <c r="D98" s="109"/>
      <c r="E98" s="550" t="s">
        <v>1070</v>
      </c>
      <c r="F98" s="551">
        <v>59465200</v>
      </c>
      <c r="G98" s="552" t="s">
        <v>112</v>
      </c>
      <c r="H98" s="262"/>
    </row>
    <row r="99" spans="1:8" ht="39" customHeight="1">
      <c r="A99" s="109" t="str">
        <f>IF(ISBLANK(B99),"",COUNTA($B$4:B99))</f>
        <v/>
      </c>
      <c r="B99" s="207"/>
      <c r="C99" s="179"/>
      <c r="D99" s="109"/>
      <c r="E99" s="267"/>
      <c r="F99" s="539">
        <f>SUM(F100:F103)</f>
        <v>1566129200</v>
      </c>
      <c r="G99" s="186" t="s">
        <v>116</v>
      </c>
      <c r="H99" s="262"/>
    </row>
    <row r="100" spans="1:8" ht="73.5">
      <c r="A100" s="109">
        <f>IF(ISBLANK(B100),"",COUNTA($B$4:B100))</f>
        <v>67</v>
      </c>
      <c r="B100" s="207">
        <v>45552</v>
      </c>
      <c r="C100" s="179" t="s">
        <v>1157</v>
      </c>
      <c r="D100" s="109" t="s">
        <v>158</v>
      </c>
      <c r="E100" s="224" t="s">
        <v>1158</v>
      </c>
      <c r="F100" s="263">
        <v>24367200</v>
      </c>
      <c r="G100" s="189" t="s">
        <v>116</v>
      </c>
      <c r="H100" s="262"/>
    </row>
    <row r="101" spans="1:8" ht="73.5">
      <c r="A101" s="109">
        <f>IF(ISBLANK(B101),"",COUNTA($B$4:B101))</f>
        <v>68</v>
      </c>
      <c r="B101" s="207">
        <v>45554</v>
      </c>
      <c r="C101" s="179" t="s">
        <v>1159</v>
      </c>
      <c r="D101" s="109" t="s">
        <v>158</v>
      </c>
      <c r="E101" s="224" t="s">
        <v>1160</v>
      </c>
      <c r="F101" s="263">
        <v>15762000</v>
      </c>
      <c r="G101" s="189" t="s">
        <v>116</v>
      </c>
      <c r="H101" s="262"/>
    </row>
    <row r="102" spans="1:8" ht="31.5">
      <c r="A102" s="109">
        <f>IF(ISBLANK(B102),"",COUNTA($B$4:B102))</f>
        <v>69</v>
      </c>
      <c r="B102" s="207">
        <v>45554</v>
      </c>
      <c r="C102" s="179" t="s">
        <v>1161</v>
      </c>
      <c r="D102" s="109" t="s">
        <v>158</v>
      </c>
      <c r="E102" s="224" t="s">
        <v>1162</v>
      </c>
      <c r="F102" s="263">
        <v>1490000000</v>
      </c>
      <c r="G102" s="189" t="s">
        <v>116</v>
      </c>
      <c r="H102" s="262"/>
    </row>
    <row r="103" spans="1:8" ht="63">
      <c r="A103" s="109">
        <f>IF(ISBLANK(B103),"",COUNTA($B$4:B103))</f>
        <v>70</v>
      </c>
      <c r="B103" s="207">
        <v>45554</v>
      </c>
      <c r="C103" s="179" t="s">
        <v>1163</v>
      </c>
      <c r="D103" s="109" t="s">
        <v>158</v>
      </c>
      <c r="E103" s="224" t="s">
        <v>1164</v>
      </c>
      <c r="F103" s="263">
        <v>36000000</v>
      </c>
      <c r="G103" s="189" t="s">
        <v>116</v>
      </c>
      <c r="H103" s="262"/>
    </row>
    <row r="104" spans="1:8" ht="24" customHeight="1">
      <c r="A104" s="109" t="str">
        <f>IF(ISBLANK(B104),"",COUNTA($B$4:B104))</f>
        <v/>
      </c>
      <c r="B104" s="207"/>
      <c r="C104" s="179"/>
      <c r="D104" s="109"/>
      <c r="E104" s="224"/>
      <c r="F104" s="264">
        <f>F105+F106</f>
        <v>26350000</v>
      </c>
      <c r="G104" s="542" t="s">
        <v>119</v>
      </c>
      <c r="H104" s="262"/>
    </row>
    <row r="105" spans="1:8" ht="63">
      <c r="A105" s="109">
        <f>IF(ISBLANK(B105),"",COUNTA($B$4:B105))</f>
        <v>71</v>
      </c>
      <c r="B105" s="207">
        <v>45561</v>
      </c>
      <c r="C105" s="179" t="s">
        <v>1165</v>
      </c>
      <c r="D105" s="109" t="s">
        <v>158</v>
      </c>
      <c r="E105" s="224" t="s">
        <v>1166</v>
      </c>
      <c r="F105" s="263">
        <v>22350000</v>
      </c>
      <c r="G105" s="189" t="s">
        <v>119</v>
      </c>
      <c r="H105" s="262"/>
    </row>
    <row r="106" spans="1:8" ht="21">
      <c r="A106" s="109" t="str">
        <f>IF(ISBLANK(B106),"",COUNTA($B$4:B130))</f>
        <v/>
      </c>
      <c r="B106" s="207"/>
      <c r="C106" s="179"/>
      <c r="D106" s="109"/>
      <c r="E106" s="182" t="s">
        <v>1070</v>
      </c>
      <c r="F106" s="238">
        <v>4000000</v>
      </c>
      <c r="G106" s="552" t="s">
        <v>119</v>
      </c>
      <c r="H106" s="262"/>
    </row>
    <row r="107" spans="1:8" ht="42">
      <c r="A107" s="560">
        <f>IF(ISBLANK(B107),"",COUNTA($B$4:B107))</f>
        <v>72</v>
      </c>
      <c r="B107" s="210">
        <v>45540</v>
      </c>
      <c r="C107" s="182" t="s">
        <v>1167</v>
      </c>
      <c r="D107" s="209" t="s">
        <v>347</v>
      </c>
      <c r="E107" s="192" t="s">
        <v>1168</v>
      </c>
      <c r="F107" s="273">
        <v>498596226</v>
      </c>
      <c r="G107" s="190"/>
    </row>
    <row r="108" spans="1:8" ht="21">
      <c r="A108" s="209"/>
      <c r="B108" s="210"/>
      <c r="C108" s="182"/>
      <c r="D108" s="182"/>
      <c r="E108" s="184"/>
      <c r="F108" s="195">
        <v>3419400</v>
      </c>
      <c r="G108" s="184" t="s">
        <v>8</v>
      </c>
      <c r="H108" s="274"/>
    </row>
    <row r="109" spans="1:8">
      <c r="A109" s="209"/>
      <c r="B109" s="210"/>
      <c r="C109" s="182"/>
      <c r="D109" s="209"/>
      <c r="E109" s="199"/>
      <c r="F109" s="183">
        <v>2000000</v>
      </c>
      <c r="G109" s="275" t="s">
        <v>32</v>
      </c>
    </row>
    <row r="110" spans="1:8">
      <c r="A110" s="212"/>
      <c r="B110" s="199"/>
      <c r="C110" s="199"/>
      <c r="D110" s="203"/>
      <c r="E110" s="219"/>
      <c r="F110" s="226">
        <v>17216000</v>
      </c>
      <c r="G110" s="184" t="s">
        <v>33</v>
      </c>
    </row>
    <row r="111" spans="1:8" ht="21">
      <c r="A111" s="212"/>
      <c r="B111" s="199"/>
      <c r="C111" s="199"/>
      <c r="D111" s="191"/>
      <c r="E111" s="219"/>
      <c r="F111" s="226">
        <v>13075700</v>
      </c>
      <c r="G111" s="184" t="s">
        <v>34</v>
      </c>
    </row>
    <row r="112" spans="1:8" ht="21">
      <c r="A112" s="212"/>
      <c r="B112" s="199"/>
      <c r="C112" s="199"/>
      <c r="D112" s="191"/>
      <c r="E112" s="219"/>
      <c r="F112" s="226">
        <v>29350000</v>
      </c>
      <c r="G112" s="184" t="s">
        <v>35</v>
      </c>
    </row>
    <row r="113" spans="1:14">
      <c r="A113" s="212"/>
      <c r="B113" s="199"/>
      <c r="C113" s="199"/>
      <c r="D113" s="191"/>
      <c r="E113" s="219"/>
      <c r="F113" s="226">
        <v>225000</v>
      </c>
      <c r="G113" s="184" t="s">
        <v>36</v>
      </c>
      <c r="H113" s="274"/>
    </row>
    <row r="114" spans="1:14" ht="21">
      <c r="A114" s="212"/>
      <c r="B114" s="199"/>
      <c r="C114" s="199"/>
      <c r="D114" s="191"/>
      <c r="E114" s="219"/>
      <c r="F114" s="226">
        <v>43419493</v>
      </c>
      <c r="G114" s="276" t="s">
        <v>37</v>
      </c>
    </row>
    <row r="115" spans="1:14">
      <c r="A115" s="212"/>
      <c r="B115" s="199"/>
      <c r="C115" s="199"/>
      <c r="D115" s="203"/>
      <c r="E115" s="219"/>
      <c r="F115" s="226">
        <v>4000000</v>
      </c>
      <c r="G115" s="184" t="s">
        <v>41</v>
      </c>
      <c r="H115" s="274"/>
    </row>
    <row r="116" spans="1:14" ht="21">
      <c r="A116" s="212"/>
      <c r="B116" s="199"/>
      <c r="C116" s="199"/>
      <c r="D116" s="203"/>
      <c r="E116" s="219"/>
      <c r="F116" s="226">
        <v>76448833</v>
      </c>
      <c r="G116" s="184" t="s">
        <v>42</v>
      </c>
      <c r="H116" s="274"/>
    </row>
    <row r="117" spans="1:14" ht="42">
      <c r="A117" s="212"/>
      <c r="B117" s="199"/>
      <c r="C117" s="199"/>
      <c r="D117" s="203"/>
      <c r="E117" s="219"/>
      <c r="F117" s="226">
        <v>8425000</v>
      </c>
      <c r="G117" s="184" t="s">
        <v>45</v>
      </c>
    </row>
    <row r="118" spans="1:14">
      <c r="A118" s="209"/>
      <c r="B118" s="210"/>
      <c r="C118" s="182"/>
      <c r="D118" s="209"/>
      <c r="E118" s="199"/>
      <c r="F118" s="183">
        <v>7000000</v>
      </c>
      <c r="G118" s="183" t="s">
        <v>46</v>
      </c>
    </row>
    <row r="119" spans="1:14" ht="21">
      <c r="A119" s="209"/>
      <c r="B119" s="210"/>
      <c r="C119" s="182"/>
      <c r="D119" s="209"/>
      <c r="E119" s="199"/>
      <c r="F119" s="226">
        <v>4200000</v>
      </c>
      <c r="G119" s="184" t="s">
        <v>47</v>
      </c>
    </row>
    <row r="120" spans="1:14" ht="21">
      <c r="A120" s="212"/>
      <c r="B120" s="199"/>
      <c r="C120" s="199"/>
      <c r="D120" s="203"/>
      <c r="E120" s="219"/>
      <c r="F120" s="226">
        <v>8759000</v>
      </c>
      <c r="G120" s="184" t="s">
        <v>1169</v>
      </c>
      <c r="H120" s="274"/>
    </row>
    <row r="121" spans="1:14" ht="21">
      <c r="A121" s="212"/>
      <c r="B121" s="199"/>
      <c r="C121" s="199"/>
      <c r="D121" s="203"/>
      <c r="E121" s="219"/>
      <c r="F121" s="226">
        <v>28559750</v>
      </c>
      <c r="G121" s="184" t="s">
        <v>298</v>
      </c>
    </row>
    <row r="122" spans="1:14" ht="21">
      <c r="A122" s="212"/>
      <c r="B122" s="199"/>
      <c r="C122" s="199"/>
      <c r="D122" s="191"/>
      <c r="E122" s="277"/>
      <c r="F122" s="226">
        <v>45111200</v>
      </c>
      <c r="G122" s="184" t="s">
        <v>342</v>
      </c>
      <c r="J122" s="249"/>
    </row>
    <row r="123" spans="1:14" ht="21">
      <c r="A123" s="212"/>
      <c r="B123" s="199"/>
      <c r="C123" s="199"/>
      <c r="D123" s="191"/>
      <c r="E123" s="277"/>
      <c r="F123" s="226">
        <v>39755950</v>
      </c>
      <c r="G123" s="184" t="s">
        <v>316</v>
      </c>
      <c r="H123" s="274"/>
      <c r="I123"/>
      <c r="J123" s="280"/>
    </row>
    <row r="124" spans="1:14" ht="21">
      <c r="A124" s="212"/>
      <c r="B124" s="199"/>
      <c r="C124" s="199"/>
      <c r="D124" s="191"/>
      <c r="E124" s="277"/>
      <c r="F124" s="226">
        <v>36414500</v>
      </c>
      <c r="G124" s="184" t="s">
        <v>319</v>
      </c>
      <c r="I124" s="281"/>
    </row>
    <row r="125" spans="1:14" ht="21">
      <c r="A125" s="212"/>
      <c r="B125" s="199"/>
      <c r="C125" s="199"/>
      <c r="D125" s="191"/>
      <c r="E125" s="277"/>
      <c r="F125" s="226">
        <v>45314000</v>
      </c>
      <c r="G125" s="184" t="s">
        <v>94</v>
      </c>
      <c r="I125" s="282"/>
      <c r="J125" s="283"/>
      <c r="K125" s="280"/>
      <c r="L125" s="283"/>
      <c r="M125" s="283"/>
    </row>
    <row r="126" spans="1:14" ht="21">
      <c r="A126" s="212"/>
      <c r="B126" s="199"/>
      <c r="C126" s="199"/>
      <c r="D126" s="191"/>
      <c r="E126" s="277"/>
      <c r="F126" s="226">
        <v>21627200</v>
      </c>
      <c r="G126" s="184" t="s">
        <v>103</v>
      </c>
      <c r="I126" s="282"/>
      <c r="J126" s="283"/>
      <c r="K126" s="249"/>
      <c r="L126" s="283"/>
      <c r="M126" s="283"/>
      <c r="N126" s="283"/>
    </row>
    <row r="127" spans="1:14" ht="21">
      <c r="A127" s="212"/>
      <c r="B127" s="199"/>
      <c r="C127" s="199"/>
      <c r="D127" s="191"/>
      <c r="E127" s="277"/>
      <c r="F127" s="226">
        <v>59465200</v>
      </c>
      <c r="G127" s="278" t="s">
        <v>112</v>
      </c>
    </row>
    <row r="128" spans="1:14" ht="21">
      <c r="A128" s="212"/>
      <c r="B128" s="199"/>
      <c r="C128" s="199"/>
      <c r="D128" s="191"/>
      <c r="E128" s="277"/>
      <c r="F128" s="226">
        <v>810000</v>
      </c>
      <c r="G128" s="184" t="s">
        <v>118</v>
      </c>
    </row>
    <row r="129" spans="1:9" ht="21">
      <c r="A129" s="212"/>
      <c r="B129" s="199"/>
      <c r="C129" s="199"/>
      <c r="D129" s="191"/>
      <c r="E129" s="277"/>
      <c r="F129" s="226">
        <v>4000000</v>
      </c>
      <c r="G129" s="184" t="s">
        <v>119</v>
      </c>
    </row>
    <row r="130" spans="1:9" ht="42">
      <c r="A130" s="580">
        <v>73</v>
      </c>
      <c r="B130" s="581">
        <v>45565</v>
      </c>
      <c r="C130" s="582" t="s">
        <v>1210</v>
      </c>
      <c r="D130" s="662" t="s">
        <v>347</v>
      </c>
      <c r="E130" s="583" t="s">
        <v>1214</v>
      </c>
      <c r="F130" s="584">
        <v>499998910</v>
      </c>
      <c r="G130" s="582"/>
      <c r="H130" s="262"/>
      <c r="I130" s="540"/>
    </row>
    <row r="131" spans="1:9" ht="21">
      <c r="A131" s="580"/>
      <c r="B131" s="581"/>
      <c r="C131" s="582"/>
      <c r="D131" s="580"/>
      <c r="E131" s="583"/>
      <c r="F131" s="585">
        <v>11440000</v>
      </c>
      <c r="G131" s="583" t="s">
        <v>21</v>
      </c>
      <c r="H131" s="262"/>
    </row>
    <row r="132" spans="1:9" ht="21">
      <c r="A132" s="580"/>
      <c r="B132" s="581"/>
      <c r="C132" s="582"/>
      <c r="D132" s="580"/>
      <c r="E132" s="583"/>
      <c r="F132" s="585">
        <v>25843157</v>
      </c>
      <c r="G132" s="583" t="s">
        <v>37</v>
      </c>
      <c r="H132" s="262"/>
    </row>
    <row r="133" spans="1:9" ht="31.5">
      <c r="A133" s="580"/>
      <c r="B133" s="581"/>
      <c r="C133" s="582"/>
      <c r="D133" s="580"/>
      <c r="E133" s="583"/>
      <c r="F133" s="585">
        <v>67550650</v>
      </c>
      <c r="G133" s="583" t="s">
        <v>295</v>
      </c>
      <c r="H133" s="262"/>
    </row>
    <row r="134" spans="1:9" ht="21">
      <c r="A134" s="580"/>
      <c r="B134" s="581"/>
      <c r="C134" s="582"/>
      <c r="D134" s="580"/>
      <c r="E134" s="583"/>
      <c r="F134" s="585">
        <v>33489050</v>
      </c>
      <c r="G134" s="583" t="s">
        <v>461</v>
      </c>
      <c r="H134" s="262"/>
    </row>
    <row r="135" spans="1:9" ht="31.5">
      <c r="A135" s="580"/>
      <c r="B135" s="581"/>
      <c r="C135" s="582"/>
      <c r="D135" s="580"/>
      <c r="E135" s="583"/>
      <c r="F135" s="585">
        <v>44214253</v>
      </c>
      <c r="G135" s="583" t="s">
        <v>1232</v>
      </c>
      <c r="H135" s="262"/>
    </row>
    <row r="136" spans="1:9" ht="21">
      <c r="A136" s="580"/>
      <c r="B136" s="581"/>
      <c r="C136" s="582"/>
      <c r="D136" s="580"/>
      <c r="E136" s="583"/>
      <c r="F136" s="585">
        <v>22248000</v>
      </c>
      <c r="G136" s="583" t="s">
        <v>322</v>
      </c>
      <c r="H136" s="262"/>
    </row>
    <row r="137" spans="1:9" ht="21">
      <c r="A137" s="580"/>
      <c r="B137" s="581"/>
      <c r="C137" s="582"/>
      <c r="D137" s="580"/>
      <c r="E137" s="583"/>
      <c r="F137" s="585">
        <v>35253800</v>
      </c>
      <c r="G137" s="583" t="s">
        <v>94</v>
      </c>
      <c r="H137" s="262"/>
    </row>
    <row r="138" spans="1:9" ht="21">
      <c r="A138" s="580"/>
      <c r="B138" s="581"/>
      <c r="C138" s="582"/>
      <c r="D138" s="580"/>
      <c r="E138" s="583"/>
      <c r="F138" s="585">
        <v>33150000</v>
      </c>
      <c r="G138" s="583" t="s">
        <v>103</v>
      </c>
      <c r="H138" s="262"/>
    </row>
    <row r="139" spans="1:9" ht="31.5">
      <c r="A139" s="580"/>
      <c r="B139" s="581"/>
      <c r="C139" s="582"/>
      <c r="D139" s="580"/>
      <c r="E139" s="583"/>
      <c r="F139" s="585">
        <v>24250000</v>
      </c>
      <c r="G139" s="583" t="s">
        <v>111</v>
      </c>
      <c r="H139" s="262"/>
    </row>
    <row r="140" spans="1:9" ht="21">
      <c r="A140" s="580"/>
      <c r="B140" s="581"/>
      <c r="C140" s="582"/>
      <c r="D140" s="580"/>
      <c r="E140" s="583"/>
      <c r="F140" s="585">
        <v>46980000</v>
      </c>
      <c r="G140" s="583" t="s">
        <v>114</v>
      </c>
      <c r="H140" s="262"/>
    </row>
    <row r="141" spans="1:9" ht="21">
      <c r="A141" s="580"/>
      <c r="B141" s="581"/>
      <c r="C141" s="582"/>
      <c r="D141" s="580"/>
      <c r="E141" s="583"/>
      <c r="F141" s="585">
        <v>95720000</v>
      </c>
      <c r="G141" s="583" t="s">
        <v>118</v>
      </c>
      <c r="H141" s="262"/>
    </row>
    <row r="142" spans="1:9" ht="21">
      <c r="A142" s="580"/>
      <c r="B142" s="581"/>
      <c r="C142" s="582"/>
      <c r="D142" s="580"/>
      <c r="E142" s="583"/>
      <c r="F142" s="585">
        <v>59860000</v>
      </c>
      <c r="G142" s="583" t="s">
        <v>121</v>
      </c>
      <c r="H142" s="262"/>
    </row>
    <row r="143" spans="1:9">
      <c r="A143" s="571"/>
      <c r="B143" s="572"/>
      <c r="C143" s="573"/>
      <c r="D143" s="571"/>
      <c r="E143" s="574"/>
      <c r="F143" s="575"/>
      <c r="G143" s="573"/>
      <c r="H143" s="262"/>
    </row>
    <row r="144" spans="1:9" ht="18" customHeight="1">
      <c r="B144" s="856" t="s">
        <v>8</v>
      </c>
      <c r="C144" s="800"/>
      <c r="D144" s="223">
        <v>3419400</v>
      </c>
      <c r="F144" s="279"/>
    </row>
    <row r="145" spans="2:6" ht="21" customHeight="1">
      <c r="B145" s="807" t="s">
        <v>10</v>
      </c>
      <c r="C145" s="807"/>
      <c r="D145" s="230">
        <v>7508000</v>
      </c>
      <c r="F145" s="279"/>
    </row>
    <row r="146" spans="2:6" ht="21" customHeight="1">
      <c r="B146" s="807" t="s">
        <v>13</v>
      </c>
      <c r="C146" s="807"/>
      <c r="D146" s="230">
        <v>129614200</v>
      </c>
      <c r="F146" s="279"/>
    </row>
    <row r="147" spans="2:6">
      <c r="B147" s="807" t="s">
        <v>16</v>
      </c>
      <c r="C147" s="807"/>
      <c r="D147" s="230">
        <v>40091795688</v>
      </c>
      <c r="F147" s="279"/>
    </row>
    <row r="148" spans="2:6">
      <c r="B148" s="868" t="s">
        <v>21</v>
      </c>
      <c r="C148" s="868"/>
      <c r="D148" s="586">
        <v>11440000</v>
      </c>
      <c r="F148" s="579" t="s">
        <v>1233</v>
      </c>
    </row>
    <row r="149" spans="2:6" ht="21" customHeight="1">
      <c r="B149" s="807" t="s">
        <v>23</v>
      </c>
      <c r="C149" s="807"/>
      <c r="D149" s="230">
        <v>4420000</v>
      </c>
      <c r="F149" s="279"/>
    </row>
    <row r="150" spans="2:6">
      <c r="B150" s="807" t="s">
        <v>24</v>
      </c>
      <c r="C150" s="807"/>
      <c r="D150" s="230">
        <v>11853000</v>
      </c>
      <c r="F150" s="279"/>
    </row>
    <row r="151" spans="2:6">
      <c r="B151" s="800" t="s">
        <v>32</v>
      </c>
      <c r="C151" s="800"/>
      <c r="D151" s="217">
        <v>2000000</v>
      </c>
      <c r="F151" s="279"/>
    </row>
    <row r="152" spans="2:6">
      <c r="B152" s="800" t="s">
        <v>33</v>
      </c>
      <c r="C152" s="800"/>
      <c r="D152" s="235">
        <v>17216000</v>
      </c>
      <c r="F152" s="279"/>
    </row>
    <row r="153" spans="2:6">
      <c r="B153" s="800" t="s">
        <v>34</v>
      </c>
      <c r="C153" s="800"/>
      <c r="D153" s="235">
        <v>13075700</v>
      </c>
      <c r="F153" s="279"/>
    </row>
    <row r="154" spans="2:6" ht="21" customHeight="1">
      <c r="B154" s="800" t="s">
        <v>35</v>
      </c>
      <c r="C154" s="800"/>
      <c r="D154" s="235">
        <v>29350000</v>
      </c>
      <c r="F154" s="279"/>
    </row>
    <row r="155" spans="2:6">
      <c r="B155" s="800" t="s">
        <v>36</v>
      </c>
      <c r="C155" s="800"/>
      <c r="D155" s="235">
        <v>225000</v>
      </c>
      <c r="F155" s="279"/>
    </row>
    <row r="156" spans="2:6">
      <c r="B156" s="805" t="s">
        <v>37</v>
      </c>
      <c r="C156" s="805"/>
      <c r="D156" s="226">
        <v>43419493</v>
      </c>
      <c r="E156" s="60">
        <f>D156+D157</f>
        <v>69262650</v>
      </c>
      <c r="F156" s="579" t="s">
        <v>1233</v>
      </c>
    </row>
    <row r="157" spans="2:6">
      <c r="B157" s="866" t="s">
        <v>37</v>
      </c>
      <c r="C157" s="866"/>
      <c r="D157" s="588">
        <v>25843157</v>
      </c>
      <c r="F157" s="279"/>
    </row>
    <row r="158" spans="2:6">
      <c r="B158" s="800" t="s">
        <v>41</v>
      </c>
      <c r="C158" s="800"/>
      <c r="D158" s="235">
        <v>4000000</v>
      </c>
      <c r="F158" s="279"/>
    </row>
    <row r="159" spans="2:6">
      <c r="B159" s="804" t="s">
        <v>42</v>
      </c>
      <c r="C159" s="804"/>
      <c r="D159" s="538">
        <v>38482800</v>
      </c>
      <c r="E159" s="547">
        <f>D159+D160</f>
        <v>114931633</v>
      </c>
    </row>
    <row r="160" spans="2:6">
      <c r="B160" s="805" t="s">
        <v>42</v>
      </c>
      <c r="C160" s="805"/>
      <c r="D160" s="226">
        <v>76448833</v>
      </c>
      <c r="E160" s="548"/>
      <c r="F160" s="279"/>
    </row>
    <row r="161" spans="2:6">
      <c r="B161" s="807" t="s">
        <v>43</v>
      </c>
      <c r="C161" s="807"/>
      <c r="D161" s="230">
        <v>107360000</v>
      </c>
      <c r="F161" s="279"/>
    </row>
    <row r="162" spans="2:6" ht="21" customHeight="1">
      <c r="B162" s="800" t="s">
        <v>45</v>
      </c>
      <c r="C162" s="800"/>
      <c r="D162" s="235">
        <v>8425000</v>
      </c>
      <c r="F162" s="279"/>
    </row>
    <row r="163" spans="2:6">
      <c r="B163" s="800" t="s">
        <v>46</v>
      </c>
      <c r="C163" s="800"/>
      <c r="D163" s="217">
        <v>7000000</v>
      </c>
      <c r="F163" s="279"/>
    </row>
    <row r="164" spans="2:6" ht="21" customHeight="1">
      <c r="B164" s="804" t="s">
        <v>47</v>
      </c>
      <c r="C164" s="804"/>
      <c r="D164" s="50">
        <v>88972391</v>
      </c>
      <c r="E164" s="547">
        <f>D164+D165</f>
        <v>93172391</v>
      </c>
      <c r="F164" s="279"/>
    </row>
    <row r="165" spans="2:6" ht="21" customHeight="1">
      <c r="B165" s="805" t="s">
        <v>47</v>
      </c>
      <c r="C165" s="805"/>
      <c r="D165" s="226">
        <v>4200000</v>
      </c>
      <c r="E165" s="548"/>
      <c r="F165" s="279"/>
    </row>
    <row r="166" spans="2:6">
      <c r="B166" s="807" t="s">
        <v>681</v>
      </c>
      <c r="C166" s="807"/>
      <c r="D166" s="230">
        <v>225330069</v>
      </c>
      <c r="F166" s="279"/>
    </row>
    <row r="167" spans="2:6">
      <c r="B167" s="807" t="s">
        <v>1170</v>
      </c>
      <c r="C167" s="807"/>
      <c r="D167" s="230">
        <v>226579737</v>
      </c>
      <c r="F167" s="279"/>
    </row>
    <row r="168" spans="2:6" ht="21" customHeight="1">
      <c r="B168" s="807" t="s">
        <v>734</v>
      </c>
      <c r="C168" s="807"/>
      <c r="D168" s="230">
        <v>339764047</v>
      </c>
      <c r="F168" s="279"/>
    </row>
    <row r="169" spans="2:6">
      <c r="B169" s="807" t="s">
        <v>757</v>
      </c>
      <c r="C169" s="807"/>
      <c r="D169" s="230">
        <v>44691379</v>
      </c>
      <c r="F169" s="279"/>
    </row>
    <row r="170" spans="2:6">
      <c r="B170" s="807" t="s">
        <v>543</v>
      </c>
      <c r="C170" s="807"/>
      <c r="D170" s="230">
        <v>357408238</v>
      </c>
      <c r="F170" s="279"/>
    </row>
    <row r="171" spans="2:6" ht="21" customHeight="1">
      <c r="B171" s="807" t="s">
        <v>788</v>
      </c>
      <c r="C171" s="807"/>
      <c r="D171" s="230">
        <v>165823331</v>
      </c>
      <c r="F171" s="279"/>
    </row>
    <row r="172" spans="2:6">
      <c r="B172" s="857" t="s">
        <v>809</v>
      </c>
      <c r="C172" s="807"/>
      <c r="D172" s="230">
        <v>27213486</v>
      </c>
      <c r="F172" s="279"/>
    </row>
    <row r="173" spans="2:6" ht="21" customHeight="1">
      <c r="B173" s="857" t="s">
        <v>814</v>
      </c>
      <c r="C173" s="807"/>
      <c r="D173" s="230">
        <v>32399208</v>
      </c>
      <c r="F173" s="279"/>
    </row>
    <row r="174" spans="2:6">
      <c r="B174" s="800" t="s">
        <v>1169</v>
      </c>
      <c r="C174" s="800"/>
      <c r="D174" s="235">
        <v>8759000</v>
      </c>
      <c r="F174" s="279"/>
    </row>
    <row r="175" spans="2:6" ht="21" customHeight="1">
      <c r="B175" s="869" t="s">
        <v>295</v>
      </c>
      <c r="C175" s="869"/>
      <c r="D175" s="587">
        <v>67550650</v>
      </c>
      <c r="F175" s="579" t="s">
        <v>1233</v>
      </c>
    </row>
    <row r="176" spans="2:6">
      <c r="B176" s="804" t="s">
        <v>298</v>
      </c>
      <c r="C176" s="804"/>
      <c r="D176" s="188">
        <v>55760000</v>
      </c>
      <c r="E176" s="549">
        <f>D176+D177</f>
        <v>84319750</v>
      </c>
      <c r="F176" s="279"/>
    </row>
    <row r="177" spans="2:6">
      <c r="B177" s="805" t="s">
        <v>298</v>
      </c>
      <c r="C177" s="805"/>
      <c r="D177" s="226">
        <v>28559750</v>
      </c>
      <c r="E177" s="548"/>
      <c r="F177" s="279"/>
    </row>
    <row r="178" spans="2:6">
      <c r="B178" s="807" t="s">
        <v>872</v>
      </c>
      <c r="C178" s="807"/>
      <c r="D178" s="249">
        <v>68764400</v>
      </c>
      <c r="F178" s="279"/>
    </row>
    <row r="179" spans="2:6">
      <c r="B179" s="807" t="s">
        <v>563</v>
      </c>
      <c r="C179" s="807"/>
      <c r="D179" s="249">
        <v>181480510</v>
      </c>
      <c r="F179" s="279"/>
    </row>
    <row r="180" spans="2:6">
      <c r="B180" s="807" t="s">
        <v>923</v>
      </c>
      <c r="C180" s="807"/>
      <c r="D180" s="249">
        <v>59386690</v>
      </c>
      <c r="F180" s="279"/>
    </row>
    <row r="181" spans="2:6">
      <c r="B181" s="857" t="s">
        <v>934</v>
      </c>
      <c r="C181" s="807"/>
      <c r="D181" s="249">
        <v>11545201</v>
      </c>
      <c r="F181" s="279"/>
    </row>
    <row r="182" spans="2:6">
      <c r="B182" s="857" t="s">
        <v>1171</v>
      </c>
      <c r="C182" s="807"/>
      <c r="D182" s="249">
        <v>24161916</v>
      </c>
      <c r="F182" s="279"/>
    </row>
    <row r="183" spans="2:6">
      <c r="B183" s="807" t="s">
        <v>956</v>
      </c>
      <c r="C183" s="807"/>
      <c r="D183" s="249">
        <v>84200574</v>
      </c>
      <c r="F183" s="279"/>
    </row>
    <row r="184" spans="2:6" ht="21" customHeight="1">
      <c r="B184" s="807" t="s">
        <v>966</v>
      </c>
      <c r="C184" s="807"/>
      <c r="D184" s="249">
        <v>18749879</v>
      </c>
      <c r="F184" s="279"/>
    </row>
    <row r="185" spans="2:6" ht="21" customHeight="1">
      <c r="B185" s="804" t="s">
        <v>342</v>
      </c>
      <c r="C185" s="804"/>
      <c r="D185" s="188">
        <v>13600000</v>
      </c>
      <c r="E185" s="549">
        <f>D185+D186</f>
        <v>58711200</v>
      </c>
      <c r="F185" s="279"/>
    </row>
    <row r="186" spans="2:6" ht="21" customHeight="1">
      <c r="B186" s="805" t="s">
        <v>342</v>
      </c>
      <c r="C186" s="805"/>
      <c r="D186" s="203">
        <v>45111200</v>
      </c>
      <c r="E186" s="548"/>
      <c r="F186" s="279"/>
    </row>
    <row r="187" spans="2:6">
      <c r="B187" s="804" t="s">
        <v>316</v>
      </c>
      <c r="C187" s="804"/>
      <c r="D187" s="188">
        <v>5440000</v>
      </c>
      <c r="E187" s="200">
        <f>D187+D188</f>
        <v>45195950</v>
      </c>
      <c r="F187" s="579" t="s">
        <v>1233</v>
      </c>
    </row>
    <row r="188" spans="2:6">
      <c r="B188" s="805" t="s">
        <v>316</v>
      </c>
      <c r="C188" s="805"/>
      <c r="D188" s="226">
        <v>39755950</v>
      </c>
      <c r="F188" s="279"/>
    </row>
    <row r="189" spans="2:6" ht="15" customHeight="1">
      <c r="B189" s="865" t="s">
        <v>461</v>
      </c>
      <c r="C189" s="804"/>
      <c r="D189" s="32">
        <v>10608000</v>
      </c>
      <c r="E189" s="60">
        <f>D189+D190</f>
        <v>44097050</v>
      </c>
      <c r="F189" s="579" t="s">
        <v>1233</v>
      </c>
    </row>
    <row r="190" spans="2:6" ht="15" customHeight="1">
      <c r="B190" s="867" t="s">
        <v>461</v>
      </c>
      <c r="C190" s="866"/>
      <c r="D190" s="588">
        <v>33489050</v>
      </c>
      <c r="F190" s="279"/>
    </row>
    <row r="191" spans="2:6" ht="21.75" customHeight="1">
      <c r="B191" s="870" t="s">
        <v>1232</v>
      </c>
      <c r="C191" s="870"/>
      <c r="D191" s="587">
        <v>44214253</v>
      </c>
      <c r="F191" s="579" t="s">
        <v>1233</v>
      </c>
    </row>
    <row r="192" spans="2:6" ht="15" customHeight="1">
      <c r="B192" s="804" t="s">
        <v>319</v>
      </c>
      <c r="C192" s="804"/>
      <c r="D192" s="32">
        <v>20400000</v>
      </c>
      <c r="E192" s="60">
        <f>D192+D193</f>
        <v>56814500</v>
      </c>
      <c r="F192" s="579" t="s">
        <v>1233</v>
      </c>
    </row>
    <row r="193" spans="2:6">
      <c r="B193" s="805" t="s">
        <v>319</v>
      </c>
      <c r="C193" s="805"/>
      <c r="D193" s="226">
        <v>36414500</v>
      </c>
      <c r="F193" s="279"/>
    </row>
    <row r="194" spans="2:6" ht="20.25" customHeight="1">
      <c r="B194" s="862" t="s">
        <v>322</v>
      </c>
      <c r="C194" s="862"/>
      <c r="D194" s="587">
        <v>22248000</v>
      </c>
      <c r="F194" s="579" t="s">
        <v>1233</v>
      </c>
    </row>
    <row r="195" spans="2:6" ht="21" customHeight="1">
      <c r="B195" s="807" t="s">
        <v>93</v>
      </c>
      <c r="C195" s="807"/>
      <c r="D195" s="249">
        <v>3600000</v>
      </c>
      <c r="F195" s="279"/>
    </row>
    <row r="196" spans="2:6">
      <c r="B196" s="805" t="s">
        <v>94</v>
      </c>
      <c r="C196" s="805"/>
      <c r="D196" s="226">
        <v>45314000</v>
      </c>
      <c r="E196" s="60">
        <f>D196+D197</f>
        <v>80567800</v>
      </c>
      <c r="F196" s="579" t="s">
        <v>1233</v>
      </c>
    </row>
    <row r="197" spans="2:6">
      <c r="B197" s="866" t="s">
        <v>94</v>
      </c>
      <c r="C197" s="866"/>
      <c r="D197" s="588">
        <v>35253800</v>
      </c>
      <c r="F197" s="279"/>
    </row>
    <row r="198" spans="2:6" ht="21" customHeight="1">
      <c r="B198" s="805" t="s">
        <v>103</v>
      </c>
      <c r="C198" s="805"/>
      <c r="D198" s="226">
        <v>21627200</v>
      </c>
      <c r="E198" s="60">
        <f>D198+D199</f>
        <v>54777200</v>
      </c>
      <c r="F198" s="579" t="s">
        <v>1233</v>
      </c>
    </row>
    <row r="199" spans="2:6" ht="21" customHeight="1">
      <c r="B199" s="866" t="s">
        <v>103</v>
      </c>
      <c r="C199" s="866"/>
      <c r="D199" s="588">
        <v>33150000</v>
      </c>
      <c r="F199" s="279"/>
    </row>
    <row r="200" spans="2:6" ht="21" customHeight="1">
      <c r="B200" s="807" t="s">
        <v>104</v>
      </c>
      <c r="C200" s="807"/>
      <c r="D200" s="230">
        <v>200000000</v>
      </c>
      <c r="F200" s="279"/>
    </row>
    <row r="201" spans="2:6" ht="33" customHeight="1">
      <c r="B201" s="807" t="s">
        <v>108</v>
      </c>
      <c r="C201" s="807"/>
      <c r="D201" s="230">
        <v>2381280</v>
      </c>
      <c r="F201" s="279"/>
    </row>
    <row r="202" spans="2:6" ht="21" customHeight="1">
      <c r="B202" s="865" t="s">
        <v>111</v>
      </c>
      <c r="C202" s="804"/>
      <c r="D202" s="188">
        <v>7238000</v>
      </c>
      <c r="E202" s="200">
        <f>D202+D203</f>
        <v>31488000</v>
      </c>
      <c r="F202" s="579" t="s">
        <v>1233</v>
      </c>
    </row>
    <row r="203" spans="2:6" ht="21" customHeight="1">
      <c r="B203" s="867" t="s">
        <v>111</v>
      </c>
      <c r="C203" s="866"/>
      <c r="D203" s="585">
        <v>24250000</v>
      </c>
      <c r="F203" s="279"/>
    </row>
    <row r="204" spans="2:6" ht="21" customHeight="1">
      <c r="B204" s="804" t="s">
        <v>112</v>
      </c>
      <c r="C204" s="804"/>
      <c r="D204" s="553">
        <v>25330000</v>
      </c>
      <c r="E204" s="200">
        <f>D204+D205</f>
        <v>84795200</v>
      </c>
      <c r="F204" s="279"/>
    </row>
    <row r="205" spans="2:6" ht="21" customHeight="1">
      <c r="B205" s="805" t="s">
        <v>112</v>
      </c>
      <c r="C205" s="805"/>
      <c r="D205" s="226">
        <v>59465200</v>
      </c>
      <c r="F205" s="279"/>
    </row>
    <row r="206" spans="2:6" ht="21" customHeight="1">
      <c r="B206" s="862" t="s">
        <v>114</v>
      </c>
      <c r="C206" s="862"/>
      <c r="D206" s="587">
        <v>46980000</v>
      </c>
      <c r="F206" s="579" t="s">
        <v>1233</v>
      </c>
    </row>
    <row r="207" spans="2:6" ht="21" customHeight="1">
      <c r="B207" s="807" t="s">
        <v>116</v>
      </c>
      <c r="C207" s="807"/>
      <c r="D207" s="230">
        <v>1566129200</v>
      </c>
      <c r="F207" s="279"/>
    </row>
    <row r="208" spans="2:6" ht="21" customHeight="1">
      <c r="B208" s="805" t="s">
        <v>118</v>
      </c>
      <c r="C208" s="805"/>
      <c r="D208" s="226">
        <v>810000</v>
      </c>
      <c r="E208" s="60">
        <f>D208+D209</f>
        <v>96530000</v>
      </c>
      <c r="F208" s="579" t="s">
        <v>1233</v>
      </c>
    </row>
    <row r="209" spans="2:6" ht="21" customHeight="1">
      <c r="B209" s="866" t="s">
        <v>118</v>
      </c>
      <c r="C209" s="866"/>
      <c r="D209" s="588">
        <v>95720000</v>
      </c>
      <c r="F209" s="279"/>
    </row>
    <row r="210" spans="2:6" ht="21" customHeight="1">
      <c r="B210" s="804" t="s">
        <v>119</v>
      </c>
      <c r="C210" s="804"/>
      <c r="D210" s="32">
        <v>22350000</v>
      </c>
      <c r="E210" s="863">
        <f>D210+D211</f>
        <v>26350000</v>
      </c>
      <c r="F210" s="279"/>
    </row>
    <row r="211" spans="2:6" ht="21" customHeight="1">
      <c r="B211" s="805" t="s">
        <v>119</v>
      </c>
      <c r="C211" s="805"/>
      <c r="D211" s="226">
        <v>4000000</v>
      </c>
      <c r="E211" s="864"/>
      <c r="F211" s="279"/>
    </row>
    <row r="212" spans="2:6" ht="21" customHeight="1">
      <c r="B212" s="862" t="s">
        <v>121</v>
      </c>
      <c r="C212" s="862"/>
      <c r="D212" s="587">
        <v>59860000</v>
      </c>
      <c r="E212" s="8"/>
      <c r="F212" s="579" t="s">
        <v>1233</v>
      </c>
    </row>
    <row r="213" spans="2:6" ht="21" customHeight="1">
      <c r="B213" s="861" t="s">
        <v>1174</v>
      </c>
      <c r="C213" s="861"/>
      <c r="D213" s="545">
        <f>SUM(D144:D212)</f>
        <v>45278936360</v>
      </c>
    </row>
    <row r="214" spans="2:6" ht="21" customHeight="1">
      <c r="B214" s="858" t="s">
        <v>347</v>
      </c>
      <c r="C214" s="859"/>
      <c r="D214" s="546">
        <f>F107+F130</f>
        <v>998595136</v>
      </c>
    </row>
    <row r="215" spans="2:6" ht="21" customHeight="1">
      <c r="B215" s="860" t="s">
        <v>348</v>
      </c>
      <c r="C215" s="852"/>
      <c r="D215" s="544">
        <f>D213-D214</f>
        <v>44280341224</v>
      </c>
    </row>
    <row r="216" spans="2:6" ht="21" customHeight="1">
      <c r="B216" s="807"/>
      <c r="C216" s="807"/>
    </row>
    <row r="217" spans="2:6" ht="21" customHeight="1">
      <c r="B217" s="807"/>
      <c r="C217" s="807"/>
    </row>
    <row r="218" spans="2:6" ht="21" customHeight="1">
      <c r="B218" s="807"/>
      <c r="C218" s="807"/>
    </row>
    <row r="219" spans="2:6" ht="21" customHeight="1">
      <c r="B219" s="807"/>
      <c r="C219" s="807"/>
    </row>
    <row r="220" spans="2:6" ht="21" customHeight="1">
      <c r="B220" s="807"/>
      <c r="C220" s="807"/>
    </row>
    <row r="221" spans="2:6" ht="21" customHeight="1">
      <c r="B221" s="807"/>
      <c r="C221" s="807"/>
    </row>
    <row r="222" spans="2:6" ht="21" customHeight="1">
      <c r="B222" s="807"/>
      <c r="C222" s="807"/>
    </row>
    <row r="223" spans="2:6" ht="21" customHeight="1">
      <c r="B223" s="807"/>
      <c r="C223" s="807"/>
    </row>
    <row r="224" spans="2:6" ht="21" customHeight="1">
      <c r="B224" s="807"/>
      <c r="C224" s="807"/>
    </row>
    <row r="225" spans="2:3" ht="21" customHeight="1">
      <c r="B225" s="807"/>
      <c r="C225" s="807"/>
    </row>
    <row r="226" spans="2:3" ht="21" customHeight="1">
      <c r="B226" s="807"/>
      <c r="C226" s="807"/>
    </row>
    <row r="227" spans="2:3" ht="21" customHeight="1">
      <c r="B227" s="807"/>
      <c r="C227" s="807"/>
    </row>
    <row r="228" spans="2:3" ht="21" customHeight="1">
      <c r="B228" s="807"/>
      <c r="C228" s="807"/>
    </row>
    <row r="229" spans="2:3" ht="21" customHeight="1">
      <c r="B229" s="807"/>
      <c r="C229" s="807"/>
    </row>
    <row r="230" spans="2:3" ht="21" customHeight="1">
      <c r="B230" s="807"/>
      <c r="C230" s="807"/>
    </row>
    <row r="231" spans="2:3" ht="21" customHeight="1">
      <c r="B231" s="807"/>
      <c r="C231" s="807"/>
    </row>
    <row r="232" spans="2:3" ht="21" customHeight="1">
      <c r="B232" s="807"/>
      <c r="C232" s="807"/>
    </row>
    <row r="233" spans="2:3" ht="21" customHeight="1">
      <c r="B233" s="807"/>
      <c r="C233" s="807"/>
    </row>
    <row r="234" spans="2:3" ht="21" customHeight="1">
      <c r="B234" s="807"/>
      <c r="C234" s="807"/>
    </row>
    <row r="235" spans="2:3" ht="21" customHeight="1">
      <c r="B235" s="807"/>
      <c r="C235" s="807"/>
    </row>
    <row r="236" spans="2:3" ht="21" customHeight="1">
      <c r="B236" s="807"/>
      <c r="C236" s="807"/>
    </row>
    <row r="237" spans="2:3" ht="21" customHeight="1">
      <c r="B237" s="807"/>
      <c r="C237" s="807"/>
    </row>
    <row r="238" spans="2:3" ht="21" customHeight="1">
      <c r="B238" s="807"/>
      <c r="C238" s="807"/>
    </row>
  </sheetData>
  <mergeCells count="97">
    <mergeCell ref="B148:C148"/>
    <mergeCell ref="B157:C157"/>
    <mergeCell ref="B175:C175"/>
    <mergeCell ref="B190:C190"/>
    <mergeCell ref="B191:C191"/>
    <mergeCell ref="B173:C173"/>
    <mergeCell ref="B188:C188"/>
    <mergeCell ref="B174:C174"/>
    <mergeCell ref="B176:C176"/>
    <mergeCell ref="B177:C177"/>
    <mergeCell ref="B178:C178"/>
    <mergeCell ref="B179:C179"/>
    <mergeCell ref="B168:C168"/>
    <mergeCell ref="B169:C169"/>
    <mergeCell ref="B170:C170"/>
    <mergeCell ref="B171:C171"/>
    <mergeCell ref="E210:E211"/>
    <mergeCell ref="B189:C189"/>
    <mergeCell ref="B195:C195"/>
    <mergeCell ref="B202:C202"/>
    <mergeCell ref="B204:C204"/>
    <mergeCell ref="B194:C194"/>
    <mergeCell ref="B197:C197"/>
    <mergeCell ref="B199:C199"/>
    <mergeCell ref="B203:C203"/>
    <mergeCell ref="B206:C206"/>
    <mergeCell ref="B209:C209"/>
    <mergeCell ref="B201:C201"/>
    <mergeCell ref="B205:C205"/>
    <mergeCell ref="B208:C208"/>
    <mergeCell ref="B207:C207"/>
    <mergeCell ref="B193:C193"/>
    <mergeCell ref="B234:C234"/>
    <mergeCell ref="B235:C235"/>
    <mergeCell ref="B236:C236"/>
    <mergeCell ref="B224:C224"/>
    <mergeCell ref="B225:C225"/>
    <mergeCell ref="B226:C226"/>
    <mergeCell ref="B227:C227"/>
    <mergeCell ref="B228:C228"/>
    <mergeCell ref="B219:C219"/>
    <mergeCell ref="B220:C220"/>
    <mergeCell ref="B221:C221"/>
    <mergeCell ref="B222:C222"/>
    <mergeCell ref="B223:C223"/>
    <mergeCell ref="B214:C214"/>
    <mergeCell ref="B210:C210"/>
    <mergeCell ref="B237:C237"/>
    <mergeCell ref="B238:C238"/>
    <mergeCell ref="B229:C229"/>
    <mergeCell ref="B230:C230"/>
    <mergeCell ref="B231:C231"/>
    <mergeCell ref="B232:C232"/>
    <mergeCell ref="B233:C233"/>
    <mergeCell ref="B215:C215"/>
    <mergeCell ref="B216:C216"/>
    <mergeCell ref="B217:C217"/>
    <mergeCell ref="B218:C218"/>
    <mergeCell ref="B211:C211"/>
    <mergeCell ref="B213:C213"/>
    <mergeCell ref="B212:C212"/>
    <mergeCell ref="B196:C196"/>
    <mergeCell ref="B198:C198"/>
    <mergeCell ref="B200:C200"/>
    <mergeCell ref="B180:C180"/>
    <mergeCell ref="B181:C181"/>
    <mergeCell ref="B185:C185"/>
    <mergeCell ref="B186:C186"/>
    <mergeCell ref="B182:C182"/>
    <mergeCell ref="B183:C183"/>
    <mergeCell ref="B184:C184"/>
    <mergeCell ref="B187:C187"/>
    <mergeCell ref="B192:C192"/>
    <mergeCell ref="B172:C172"/>
    <mergeCell ref="B162:C162"/>
    <mergeCell ref="B163:C163"/>
    <mergeCell ref="B165:C165"/>
    <mergeCell ref="B166:C166"/>
    <mergeCell ref="B167:C167"/>
    <mergeCell ref="B164:C164"/>
    <mergeCell ref="B154:C154"/>
    <mergeCell ref="B155:C155"/>
    <mergeCell ref="B156:C156"/>
    <mergeCell ref="B158:C158"/>
    <mergeCell ref="B161:C161"/>
    <mergeCell ref="B159:C159"/>
    <mergeCell ref="B160:C160"/>
    <mergeCell ref="B149:C149"/>
    <mergeCell ref="B150:C150"/>
    <mergeCell ref="B151:C151"/>
    <mergeCell ref="B152:C152"/>
    <mergeCell ref="B153:C153"/>
    <mergeCell ref="A1:G1"/>
    <mergeCell ref="B144:C144"/>
    <mergeCell ref="B145:C145"/>
    <mergeCell ref="B146:C146"/>
    <mergeCell ref="B147:C147"/>
  </mergeCells>
  <pageMargins left="0.7" right="0.2" top="0.75" bottom="0.75" header="0.3" footer="0.3"/>
  <pageSetup paperSize="13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73"/>
  <sheetViews>
    <sheetView topLeftCell="A283" workbookViewId="0">
      <selection activeCell="G287" sqref="G287"/>
    </sheetView>
  </sheetViews>
  <sheetFormatPr defaultColWidth="9" defaultRowHeight="15"/>
  <cols>
    <col min="1" max="1" width="5.7109375" customWidth="1"/>
    <col min="2" max="2" width="15.7109375" customWidth="1"/>
    <col min="3" max="3" width="25.7109375" customWidth="1"/>
    <col min="4" max="4" width="19.7109375" style="173" customWidth="1"/>
    <col min="5" max="5" width="30.7109375" customWidth="1"/>
    <col min="6" max="6" width="15.7109375" style="174" customWidth="1"/>
    <col min="7" max="7" width="30.7109375" style="175" customWidth="1"/>
    <col min="8" max="8" width="3.7109375" customWidth="1"/>
    <col min="9" max="9" width="30.7109375" style="9" customWidth="1"/>
    <col min="10" max="10" width="15.7109375" customWidth="1"/>
  </cols>
  <sheetData>
    <row r="1" spans="1:9">
      <c r="A1" s="788" t="s">
        <v>1172</v>
      </c>
      <c r="B1" s="788"/>
      <c r="C1" s="788"/>
      <c r="D1" s="788"/>
      <c r="E1" s="788"/>
      <c r="F1" s="788"/>
      <c r="G1" s="788"/>
    </row>
    <row r="3" spans="1:9" ht="20.100000000000001" customHeight="1">
      <c r="A3" s="157" t="s">
        <v>2</v>
      </c>
      <c r="B3" s="157" t="s">
        <v>148</v>
      </c>
      <c r="C3" s="157" t="s">
        <v>149</v>
      </c>
      <c r="D3" s="157" t="s">
        <v>150</v>
      </c>
      <c r="E3" s="157" t="s">
        <v>151</v>
      </c>
      <c r="F3" s="176" t="s">
        <v>152</v>
      </c>
      <c r="G3" s="157" t="s">
        <v>3</v>
      </c>
    </row>
    <row r="4" spans="1:9" ht="42">
      <c r="A4" s="109">
        <f>IF(ISBLANK(B4),"",COUNTA($B4:B$4))</f>
        <v>1</v>
      </c>
      <c r="B4" s="562" t="s">
        <v>1507</v>
      </c>
      <c r="C4" s="563" t="s">
        <v>1512</v>
      </c>
      <c r="D4" s="109" t="s">
        <v>158</v>
      </c>
      <c r="E4" s="566" t="s">
        <v>1517</v>
      </c>
      <c r="F4" s="537">
        <v>7508000</v>
      </c>
      <c r="G4" s="542" t="s">
        <v>9</v>
      </c>
    </row>
    <row r="5" spans="1:9" ht="42">
      <c r="A5" s="109">
        <f>IF(ISBLANK(B5),"",COUNTA($B$4:B5))</f>
        <v>2</v>
      </c>
      <c r="B5" s="562" t="s">
        <v>1518</v>
      </c>
      <c r="C5" s="563" t="s">
        <v>1520</v>
      </c>
      <c r="D5" s="109" t="s">
        <v>158</v>
      </c>
      <c r="E5" s="566" t="s">
        <v>1544</v>
      </c>
      <c r="F5" s="537">
        <v>11512000</v>
      </c>
      <c r="G5" s="542" t="s">
        <v>1560</v>
      </c>
    </row>
    <row r="6" spans="1:9" ht="31.5">
      <c r="A6" s="109" t="str">
        <f>IF(ISBLANK(B6),"",COUNTA($B$4:B6))</f>
        <v/>
      </c>
      <c r="B6" s="157"/>
      <c r="C6" s="157"/>
      <c r="D6" s="157"/>
      <c r="E6" s="157"/>
      <c r="F6" s="176">
        <f>F7+F8+F9+F10</f>
        <v>225282350</v>
      </c>
      <c r="G6" s="542" t="s">
        <v>13</v>
      </c>
      <c r="I6" s="60">
        <f>F7+F8+F9</f>
        <v>119086700</v>
      </c>
    </row>
    <row r="7" spans="1:9" ht="52.5">
      <c r="A7" s="109">
        <f>IF(ISBLANK(B7),"",COUNTA($B$4:B7))</f>
        <v>3</v>
      </c>
      <c r="B7" s="592" t="s">
        <v>1272</v>
      </c>
      <c r="C7" s="563" t="s">
        <v>1277</v>
      </c>
      <c r="D7" s="109" t="s">
        <v>158</v>
      </c>
      <c r="E7" s="566" t="s">
        <v>1257</v>
      </c>
      <c r="F7" s="567">
        <v>33126400</v>
      </c>
      <c r="G7" s="570" t="s">
        <v>13</v>
      </c>
    </row>
    <row r="8" spans="1:9" ht="52.5">
      <c r="A8" s="109">
        <f>IF(ISBLANK(B8),"",COUNTA($B$4:B8))</f>
        <v>4</v>
      </c>
      <c r="B8" s="562" t="s">
        <v>1507</v>
      </c>
      <c r="C8" s="563" t="s">
        <v>1511</v>
      </c>
      <c r="D8" s="109" t="s">
        <v>158</v>
      </c>
      <c r="E8" s="566" t="s">
        <v>1516</v>
      </c>
      <c r="F8" s="567">
        <v>48153600</v>
      </c>
      <c r="G8" s="570" t="s">
        <v>13</v>
      </c>
    </row>
    <row r="9" spans="1:9" ht="52.5">
      <c r="A9" s="109">
        <v>5</v>
      </c>
      <c r="B9" s="207" t="s">
        <v>1591</v>
      </c>
      <c r="C9" s="179" t="s">
        <v>1592</v>
      </c>
      <c r="D9" s="109" t="s">
        <v>158</v>
      </c>
      <c r="E9" s="196" t="s">
        <v>1593</v>
      </c>
      <c r="F9" s="265">
        <v>37806700</v>
      </c>
      <c r="G9" s="198" t="s">
        <v>13</v>
      </c>
    </row>
    <row r="10" spans="1:9" ht="31.5">
      <c r="A10" s="109" t="str">
        <f>IF(ISBLANK(B10),"",COUNTA($B$4:B10))</f>
        <v/>
      </c>
      <c r="B10" s="207"/>
      <c r="C10" s="179"/>
      <c r="D10" s="109"/>
      <c r="E10" s="635" t="s">
        <v>1555</v>
      </c>
      <c r="F10" s="183">
        <v>106195650</v>
      </c>
      <c r="G10" s="184" t="s">
        <v>13</v>
      </c>
      <c r="I10" s="237"/>
    </row>
    <row r="11" spans="1:9" ht="24" customHeight="1">
      <c r="A11" s="109" t="str">
        <f>IF(ISBLANK(B11),"",COUNTA($B$4:B11))</f>
        <v/>
      </c>
      <c r="B11" s="157"/>
      <c r="C11" s="157"/>
      <c r="D11" s="157"/>
      <c r="E11" s="157"/>
      <c r="F11" s="176">
        <f>SUM(F12:F16)</f>
        <v>39984159597</v>
      </c>
      <c r="G11" s="542" t="s">
        <v>16</v>
      </c>
    </row>
    <row r="12" spans="1:9" ht="57.75" customHeight="1">
      <c r="A12" s="109">
        <f>IF(ISBLANK(B12),"",COUNTA($B$4:B12))</f>
        <v>6</v>
      </c>
      <c r="B12" s="562" t="s">
        <v>1215</v>
      </c>
      <c r="C12" s="563" t="s">
        <v>1216</v>
      </c>
      <c r="D12" s="109" t="s">
        <v>158</v>
      </c>
      <c r="E12" s="187" t="s">
        <v>1224</v>
      </c>
      <c r="F12" s="236">
        <v>20866232380</v>
      </c>
      <c r="G12" s="189" t="s">
        <v>16</v>
      </c>
    </row>
    <row r="13" spans="1:9" ht="58.5" customHeight="1">
      <c r="A13" s="109">
        <f>IF(ISBLANK(B13),"",COUNTA($B$4:B13))</f>
        <v>7</v>
      </c>
      <c r="B13" s="562" t="s">
        <v>1215</v>
      </c>
      <c r="C13" s="563" t="s">
        <v>1217</v>
      </c>
      <c r="D13" s="109" t="s">
        <v>158</v>
      </c>
      <c r="E13" s="187" t="s">
        <v>1225</v>
      </c>
      <c r="F13" s="236">
        <v>17950251491</v>
      </c>
      <c r="G13" s="189" t="s">
        <v>16</v>
      </c>
      <c r="I13" s="9" t="s">
        <v>193</v>
      </c>
    </row>
    <row r="14" spans="1:9" ht="52.5">
      <c r="A14" s="109">
        <f>IF(ISBLANK(B14),"",COUNTA($B$4:B14))</f>
        <v>8</v>
      </c>
      <c r="B14" s="562" t="s">
        <v>1215</v>
      </c>
      <c r="C14" s="563" t="s">
        <v>1218</v>
      </c>
      <c r="D14" s="109" t="s">
        <v>158</v>
      </c>
      <c r="E14" s="187" t="s">
        <v>1226</v>
      </c>
      <c r="F14" s="236">
        <v>62449305</v>
      </c>
      <c r="G14" s="189" t="s">
        <v>16</v>
      </c>
    </row>
    <row r="15" spans="1:9" ht="42">
      <c r="A15" s="109">
        <f>IF(ISBLANK(B15),"",COUNTA($B$4:B15))</f>
        <v>9</v>
      </c>
      <c r="B15" s="562" t="s">
        <v>1420</v>
      </c>
      <c r="C15" s="563" t="s">
        <v>1421</v>
      </c>
      <c r="D15" s="109" t="s">
        <v>158</v>
      </c>
      <c r="E15" s="566" t="s">
        <v>1422</v>
      </c>
      <c r="F15" s="236">
        <v>1105101416</v>
      </c>
      <c r="G15" s="189" t="s">
        <v>16</v>
      </c>
    </row>
    <row r="16" spans="1:9" ht="42">
      <c r="A16" s="109">
        <f>IF(ISBLANK(B16),"",COUNTA($B$4:B16))</f>
        <v>10</v>
      </c>
      <c r="B16" s="562" t="s">
        <v>1499</v>
      </c>
      <c r="C16" s="563" t="s">
        <v>1502</v>
      </c>
      <c r="D16" s="109" t="s">
        <v>158</v>
      </c>
      <c r="E16" s="566" t="s">
        <v>1506</v>
      </c>
      <c r="F16" s="567">
        <v>125005</v>
      </c>
      <c r="G16" s="189" t="s">
        <v>16</v>
      </c>
    </row>
    <row r="17" spans="1:9" ht="21">
      <c r="A17" s="109" t="str">
        <f>IF(ISBLANK(B17),"",COUNTA($B$4:B17))</f>
        <v/>
      </c>
      <c r="B17" s="562"/>
      <c r="C17" s="563"/>
      <c r="D17" s="109"/>
      <c r="E17" s="566"/>
      <c r="F17" s="246">
        <f>F18+F19</f>
        <v>47436140</v>
      </c>
      <c r="G17" s="542" t="s">
        <v>21</v>
      </c>
    </row>
    <row r="18" spans="1:9" ht="63">
      <c r="A18" s="109">
        <f>IF(ISBLANK(B18),"",COUNTA($B$4:B18))</f>
        <v>11</v>
      </c>
      <c r="B18" s="562" t="s">
        <v>1397</v>
      </c>
      <c r="C18" s="563" t="s">
        <v>1413</v>
      </c>
      <c r="D18" s="109" t="s">
        <v>158</v>
      </c>
      <c r="E18" s="633" t="s">
        <v>1417</v>
      </c>
      <c r="F18" s="567">
        <v>39376140</v>
      </c>
      <c r="G18" s="570" t="s">
        <v>21</v>
      </c>
    </row>
    <row r="19" spans="1:9" ht="21">
      <c r="A19" s="109" t="str">
        <f>IF(ISBLANK(B19),"",COUNTA($B$4:B19))</f>
        <v/>
      </c>
      <c r="B19" s="562"/>
      <c r="C19" s="563"/>
      <c r="D19" s="109"/>
      <c r="E19" s="635" t="s">
        <v>1555</v>
      </c>
      <c r="F19" s="226">
        <v>8060000</v>
      </c>
      <c r="G19" s="184" t="s">
        <v>21</v>
      </c>
    </row>
    <row r="20" spans="1:9" ht="31.5">
      <c r="A20" s="109" t="str">
        <f>IF(ISBLANK(B20),"",COUNTA($B$4:B20))</f>
        <v/>
      </c>
      <c r="B20" s="562"/>
      <c r="C20" s="563"/>
      <c r="D20" s="109"/>
      <c r="E20" s="591"/>
      <c r="F20" s="246">
        <f>F21+F22+F23</f>
        <v>71304000</v>
      </c>
      <c r="G20" s="542" t="s">
        <v>23</v>
      </c>
      <c r="I20" s="60">
        <f>F21+F22</f>
        <v>47974000</v>
      </c>
    </row>
    <row r="21" spans="1:9" ht="52.5">
      <c r="A21" s="109">
        <f>IF(ISBLANK(B21),"",COUNTA($B$4:B21))</f>
        <v>12</v>
      </c>
      <c r="B21" s="562" t="s">
        <v>1507</v>
      </c>
      <c r="C21" s="563" t="s">
        <v>1508</v>
      </c>
      <c r="D21" s="109" t="s">
        <v>158</v>
      </c>
      <c r="E21" s="566" t="s">
        <v>1513</v>
      </c>
      <c r="F21" s="567">
        <v>4420000</v>
      </c>
      <c r="G21" s="570" t="s">
        <v>23</v>
      </c>
    </row>
    <row r="22" spans="1:9" ht="52.5">
      <c r="A22" s="109">
        <f>IF(ISBLANK(B22),"",COUNTA($B$4:B22))</f>
        <v>13</v>
      </c>
      <c r="B22" s="562" t="s">
        <v>1507</v>
      </c>
      <c r="C22" s="563" t="s">
        <v>1509</v>
      </c>
      <c r="D22" s="109" t="s">
        <v>158</v>
      </c>
      <c r="E22" s="566" t="s">
        <v>1514</v>
      </c>
      <c r="F22" s="567">
        <v>43554000</v>
      </c>
      <c r="G22" s="570" t="s">
        <v>23</v>
      </c>
    </row>
    <row r="23" spans="1:9" ht="21">
      <c r="A23" s="109" t="str">
        <f>IF(ISBLANK(B23),"",COUNTA($B$4:B23))</f>
        <v/>
      </c>
      <c r="B23" s="562"/>
      <c r="C23" s="563"/>
      <c r="D23" s="109"/>
      <c r="E23" s="635" t="s">
        <v>1555</v>
      </c>
      <c r="F23" s="226">
        <v>23330000</v>
      </c>
      <c r="G23" s="184" t="s">
        <v>23</v>
      </c>
    </row>
    <row r="24" spans="1:9" ht="25.5" customHeight="1">
      <c r="A24" s="109" t="str">
        <f>IF(ISBLANK(B24),"",COUNTA($B$4:B24))</f>
        <v/>
      </c>
      <c r="B24" s="562"/>
      <c r="C24" s="563"/>
      <c r="D24" s="109"/>
      <c r="E24" s="563"/>
      <c r="F24" s="652">
        <f>F25+F26</f>
        <v>81321000</v>
      </c>
      <c r="G24" s="542" t="s">
        <v>31</v>
      </c>
    </row>
    <row r="25" spans="1:9" ht="52.5">
      <c r="A25" s="109">
        <f>IF(ISBLANK(B25),"",COUNTA($B$4:B25))</f>
        <v>14</v>
      </c>
      <c r="B25" s="562" t="s">
        <v>1518</v>
      </c>
      <c r="C25" s="563" t="s">
        <v>1522</v>
      </c>
      <c r="D25" s="109" t="s">
        <v>158</v>
      </c>
      <c r="E25" s="566" t="s">
        <v>1546</v>
      </c>
      <c r="F25" s="567">
        <v>50529000</v>
      </c>
      <c r="G25" s="570" t="s">
        <v>31</v>
      </c>
    </row>
    <row r="26" spans="1:9" ht="63">
      <c r="A26" s="109">
        <f>IF(ISBLANK(B26),"",COUNTA($B$4:B26))</f>
        <v>15</v>
      </c>
      <c r="B26" s="562" t="s">
        <v>1518</v>
      </c>
      <c r="C26" s="563" t="s">
        <v>1524</v>
      </c>
      <c r="D26" s="109" t="s">
        <v>158</v>
      </c>
      <c r="E26" s="566" t="s">
        <v>1548</v>
      </c>
      <c r="F26" s="567">
        <v>30792000</v>
      </c>
      <c r="G26" s="570" t="s">
        <v>31</v>
      </c>
    </row>
    <row r="27" spans="1:9" ht="21">
      <c r="A27" s="109" t="str">
        <f>IF(ISBLANK(B27),"",COUNTA($B$4:B27))</f>
        <v/>
      </c>
      <c r="B27" s="562"/>
      <c r="C27" s="563"/>
      <c r="D27" s="109"/>
      <c r="E27" s="563"/>
      <c r="F27" s="652">
        <f>F28+F29</f>
        <v>39101950</v>
      </c>
      <c r="G27" s="542" t="s">
        <v>37</v>
      </c>
    </row>
    <row r="28" spans="1:9" ht="52.5">
      <c r="A28" s="109">
        <f>IF(ISBLANK(B28),"",COUNTA($B$4:B28))</f>
        <v>16</v>
      </c>
      <c r="B28" s="562" t="s">
        <v>1499</v>
      </c>
      <c r="C28" s="563" t="s">
        <v>1501</v>
      </c>
      <c r="D28" s="109" t="s">
        <v>158</v>
      </c>
      <c r="E28" s="653" t="s">
        <v>1505</v>
      </c>
      <c r="F28" s="654">
        <v>10100000</v>
      </c>
      <c r="G28" s="655" t="s">
        <v>37</v>
      </c>
    </row>
    <row r="29" spans="1:9" ht="21">
      <c r="A29" s="109" t="str">
        <f>IF(ISBLANK(B29),"",COUNTA($B$4:B29))</f>
        <v/>
      </c>
      <c r="B29" s="562"/>
      <c r="C29" s="563"/>
      <c r="D29" s="109"/>
      <c r="E29" s="635" t="s">
        <v>1555</v>
      </c>
      <c r="F29" s="226">
        <v>29001950</v>
      </c>
      <c r="G29" s="184" t="s">
        <v>37</v>
      </c>
    </row>
    <row r="30" spans="1:9" ht="73.5">
      <c r="A30" s="109">
        <f>IF(ISBLANK(B30),"",COUNTA($B$4:B30))</f>
        <v>17</v>
      </c>
      <c r="B30" s="562" t="s">
        <v>1507</v>
      </c>
      <c r="C30" s="563" t="s">
        <v>1510</v>
      </c>
      <c r="D30" s="109" t="s">
        <v>158</v>
      </c>
      <c r="E30" s="566" t="s">
        <v>1515</v>
      </c>
      <c r="F30" s="537">
        <v>29470500</v>
      </c>
      <c r="G30" s="542" t="s">
        <v>39</v>
      </c>
    </row>
    <row r="31" spans="1:9" ht="21">
      <c r="A31" s="109" t="str">
        <f>IF(ISBLANK(B31),"",COUNTA($B$4:B31))</f>
        <v/>
      </c>
      <c r="B31" s="562"/>
      <c r="C31" s="563"/>
      <c r="D31" s="109"/>
      <c r="E31" s="566"/>
      <c r="F31" s="537">
        <f>F32+F33</f>
        <v>38270122</v>
      </c>
      <c r="G31" s="542" t="s">
        <v>42</v>
      </c>
    </row>
    <row r="32" spans="1:9" ht="52.5">
      <c r="A32" s="109">
        <f>IF(ISBLANK(B32),"",COUNTA($B$4:B32))</f>
        <v>18</v>
      </c>
      <c r="B32" s="562" t="s">
        <v>1499</v>
      </c>
      <c r="C32" s="563" t="s">
        <v>1500</v>
      </c>
      <c r="D32" s="109" t="s">
        <v>158</v>
      </c>
      <c r="E32" s="566" t="s">
        <v>1504</v>
      </c>
      <c r="F32" s="567">
        <v>37457622</v>
      </c>
      <c r="G32" s="570" t="s">
        <v>42</v>
      </c>
    </row>
    <row r="33" spans="1:7" ht="21">
      <c r="A33" s="109" t="str">
        <f>IF(ISBLANK(B33),"",COUNTA($B$4:B33))</f>
        <v/>
      </c>
      <c r="B33" s="562"/>
      <c r="C33" s="563"/>
      <c r="D33" s="109"/>
      <c r="E33" s="635" t="s">
        <v>1555</v>
      </c>
      <c r="F33" s="634">
        <v>812500</v>
      </c>
      <c r="G33" s="184" t="s">
        <v>42</v>
      </c>
    </row>
    <row r="34" spans="1:7" ht="52.5">
      <c r="A34" s="109">
        <f>IF(ISBLANK(B34),"",COUNTA($B$4:B34))</f>
        <v>19</v>
      </c>
      <c r="B34" s="178" t="s">
        <v>1236</v>
      </c>
      <c r="C34" s="563" t="s">
        <v>1238</v>
      </c>
      <c r="D34" s="109" t="s">
        <v>158</v>
      </c>
      <c r="E34" s="187" t="s">
        <v>1255</v>
      </c>
      <c r="F34" s="537">
        <v>97600000</v>
      </c>
      <c r="G34" s="617" t="s">
        <v>43</v>
      </c>
    </row>
    <row r="35" spans="1:7" ht="25.5" customHeight="1">
      <c r="A35" s="109" t="str">
        <f>IF(ISBLANK(B35),"",COUNTA($B$4:B35))</f>
        <v/>
      </c>
      <c r="B35" s="178"/>
      <c r="C35" s="179"/>
      <c r="D35" s="109"/>
      <c r="E35" s="180"/>
      <c r="F35" s="242">
        <f>SUM(F36:F50)</f>
        <v>785583291</v>
      </c>
      <c r="G35" s="619" t="s">
        <v>681</v>
      </c>
    </row>
    <row r="36" spans="1:7" ht="77.25" customHeight="1">
      <c r="A36" s="109">
        <f>IF(ISBLANK(B36),"",COUNTA($B$4:B36))</f>
        <v>20</v>
      </c>
      <c r="B36" s="592" t="s">
        <v>1278</v>
      </c>
      <c r="C36" s="563" t="s">
        <v>1283</v>
      </c>
      <c r="D36" s="109" t="s">
        <v>158</v>
      </c>
      <c r="E36" s="566" t="s">
        <v>1451</v>
      </c>
      <c r="F36" s="567">
        <v>29190972</v>
      </c>
      <c r="G36" s="563" t="s">
        <v>681</v>
      </c>
    </row>
    <row r="37" spans="1:7" ht="77.25" customHeight="1">
      <c r="A37" s="109">
        <f>IF(ISBLANK(B37),"",COUNTA($B$4:B37))</f>
        <v>21</v>
      </c>
      <c r="B37" s="592" t="s">
        <v>1278</v>
      </c>
      <c r="C37" s="563" t="s">
        <v>1290</v>
      </c>
      <c r="D37" s="109" t="s">
        <v>158</v>
      </c>
      <c r="E37" s="566" t="s">
        <v>1453</v>
      </c>
      <c r="F37" s="567">
        <v>29189689</v>
      </c>
      <c r="G37" s="563" t="s">
        <v>681</v>
      </c>
    </row>
    <row r="38" spans="1:7" ht="73.5">
      <c r="A38" s="109">
        <f>IF(ISBLANK(B38),"",COUNTA($B$4:B38))</f>
        <v>22</v>
      </c>
      <c r="B38" s="592" t="s">
        <v>1278</v>
      </c>
      <c r="C38" s="563" t="s">
        <v>1295</v>
      </c>
      <c r="D38" s="109" t="s">
        <v>158</v>
      </c>
      <c r="E38" s="564" t="s">
        <v>1306</v>
      </c>
      <c r="F38" s="565">
        <v>36228563</v>
      </c>
      <c r="G38" s="563" t="s">
        <v>681</v>
      </c>
    </row>
    <row r="39" spans="1:7" ht="73.5">
      <c r="A39" s="109">
        <f>IF(ISBLANK(B39),"",COUNTA($B$4:B39))</f>
        <v>23</v>
      </c>
      <c r="B39" s="592" t="s">
        <v>1278</v>
      </c>
      <c r="C39" s="563" t="s">
        <v>1300</v>
      </c>
      <c r="D39" s="109" t="s">
        <v>158</v>
      </c>
      <c r="E39" s="566" t="s">
        <v>1452</v>
      </c>
      <c r="F39" s="567">
        <v>29119310</v>
      </c>
      <c r="G39" s="563" t="s">
        <v>681</v>
      </c>
    </row>
    <row r="40" spans="1:7" ht="73.5">
      <c r="A40" s="109">
        <f>IF(ISBLANK(B40),"",COUNTA($B$4:B40))</f>
        <v>24</v>
      </c>
      <c r="B40" s="592" t="s">
        <v>1278</v>
      </c>
      <c r="C40" s="563" t="s">
        <v>1314</v>
      </c>
      <c r="D40" s="109" t="s">
        <v>158</v>
      </c>
      <c r="E40" s="566" t="s">
        <v>1454</v>
      </c>
      <c r="F40" s="567">
        <v>65211490</v>
      </c>
      <c r="G40" s="563" t="s">
        <v>681</v>
      </c>
    </row>
    <row r="41" spans="1:7" ht="73.5" customHeight="1">
      <c r="A41" s="109">
        <f>IF(ISBLANK(B41),"",COUNTA($B$4:B41))</f>
        <v>25</v>
      </c>
      <c r="B41" s="592" t="s">
        <v>1278</v>
      </c>
      <c r="C41" s="563" t="s">
        <v>1320</v>
      </c>
      <c r="D41" s="109" t="s">
        <v>158</v>
      </c>
      <c r="E41" s="566" t="s">
        <v>1455</v>
      </c>
      <c r="F41" s="567">
        <v>29231173</v>
      </c>
      <c r="G41" s="563" t="s">
        <v>681</v>
      </c>
    </row>
    <row r="42" spans="1:7" ht="76.5" customHeight="1">
      <c r="A42" s="109">
        <f>IF(ISBLANK(B42),"",COUNTA($B$4:B42))</f>
        <v>26</v>
      </c>
      <c r="B42" s="592" t="s">
        <v>1278</v>
      </c>
      <c r="C42" s="563" t="s">
        <v>1324</v>
      </c>
      <c r="D42" s="109" t="s">
        <v>158</v>
      </c>
      <c r="E42" s="566" t="s">
        <v>1456</v>
      </c>
      <c r="F42" s="567">
        <v>52589506</v>
      </c>
      <c r="G42" s="563" t="s">
        <v>681</v>
      </c>
    </row>
    <row r="43" spans="1:7" ht="73.5">
      <c r="A43" s="109">
        <f>IF(ISBLANK(B43),"",COUNTA($B$4:B43))</f>
        <v>27</v>
      </c>
      <c r="B43" s="592" t="s">
        <v>1278</v>
      </c>
      <c r="C43" s="563" t="s">
        <v>1330</v>
      </c>
      <c r="D43" s="109" t="s">
        <v>158</v>
      </c>
      <c r="E43" s="566" t="s">
        <v>1457</v>
      </c>
      <c r="F43" s="567">
        <v>65214880</v>
      </c>
      <c r="G43" s="563" t="s">
        <v>681</v>
      </c>
    </row>
    <row r="44" spans="1:7" ht="84">
      <c r="A44" s="109">
        <f>IF(ISBLANK(B44),"",COUNTA($B$4:B44))</f>
        <v>28</v>
      </c>
      <c r="B44" s="562" t="s">
        <v>1343</v>
      </c>
      <c r="C44" s="563" t="s">
        <v>1383</v>
      </c>
      <c r="D44" s="109" t="s">
        <v>158</v>
      </c>
      <c r="E44" s="566" t="s">
        <v>1458</v>
      </c>
      <c r="F44" s="567">
        <v>65211556</v>
      </c>
      <c r="G44" s="563" t="s">
        <v>681</v>
      </c>
    </row>
    <row r="45" spans="1:7" ht="73.5">
      <c r="A45" s="109">
        <f>IF(ISBLANK(B45),"",COUNTA($B$4:B45))</f>
        <v>29</v>
      </c>
      <c r="B45" s="562" t="s">
        <v>1343</v>
      </c>
      <c r="C45" s="563" t="s">
        <v>1390</v>
      </c>
      <c r="D45" s="109" t="s">
        <v>158</v>
      </c>
      <c r="E45" s="564" t="s">
        <v>1395</v>
      </c>
      <c r="F45" s="565">
        <v>36228597</v>
      </c>
      <c r="G45" s="563" t="s">
        <v>681</v>
      </c>
    </row>
    <row r="46" spans="1:7" ht="73.5">
      <c r="A46" s="109">
        <f>IF(ISBLANK(B46),"",COUNTA($B$4:B46))</f>
        <v>30</v>
      </c>
      <c r="B46" s="562" t="s">
        <v>1423</v>
      </c>
      <c r="C46" s="563" t="s">
        <v>1427</v>
      </c>
      <c r="D46" s="109" t="s">
        <v>158</v>
      </c>
      <c r="E46" s="566" t="s">
        <v>1459</v>
      </c>
      <c r="F46" s="567">
        <v>65211363</v>
      </c>
      <c r="G46" s="563" t="s">
        <v>681</v>
      </c>
    </row>
    <row r="47" spans="1:7" ht="73.5">
      <c r="A47" s="109">
        <f>IF(ISBLANK(B47),"",COUNTA($B$4:B47))</f>
        <v>31</v>
      </c>
      <c r="B47" s="562" t="s">
        <v>1423</v>
      </c>
      <c r="C47" s="563" t="s">
        <v>1437</v>
      </c>
      <c r="D47" s="109" t="s">
        <v>158</v>
      </c>
      <c r="E47" s="566" t="s">
        <v>1460</v>
      </c>
      <c r="F47" s="567">
        <v>53031752</v>
      </c>
      <c r="G47" s="563" t="s">
        <v>681</v>
      </c>
    </row>
    <row r="48" spans="1:7" ht="73.5">
      <c r="A48" s="109">
        <f>IF(ISBLANK(B48),"",COUNTA($B$4:B48))</f>
        <v>32</v>
      </c>
      <c r="B48" s="562" t="s">
        <v>1518</v>
      </c>
      <c r="C48" s="563" t="s">
        <v>1530</v>
      </c>
      <c r="D48" s="109" t="s">
        <v>158</v>
      </c>
      <c r="E48" s="566" t="s">
        <v>1551</v>
      </c>
      <c r="F48" s="567">
        <v>82196475</v>
      </c>
      <c r="G48" s="563" t="s">
        <v>681</v>
      </c>
    </row>
    <row r="49" spans="1:7" ht="73.5">
      <c r="A49" s="109">
        <f>IF(ISBLANK(B49),"",COUNTA($B$4:B49))</f>
        <v>33</v>
      </c>
      <c r="B49" s="562" t="s">
        <v>1518</v>
      </c>
      <c r="C49" s="563" t="s">
        <v>1533</v>
      </c>
      <c r="D49" s="109" t="s">
        <v>158</v>
      </c>
      <c r="E49" s="566" t="s">
        <v>1553</v>
      </c>
      <c r="F49" s="567">
        <v>65211685</v>
      </c>
      <c r="G49" s="563" t="s">
        <v>681</v>
      </c>
    </row>
    <row r="50" spans="1:7" ht="73.5">
      <c r="A50" s="109">
        <f>IF(ISBLANK(B50),"",COUNTA($B$4:B50))</f>
        <v>34</v>
      </c>
      <c r="B50" s="562" t="s">
        <v>1518</v>
      </c>
      <c r="C50" s="563" t="s">
        <v>1538</v>
      </c>
      <c r="D50" s="109" t="s">
        <v>158</v>
      </c>
      <c r="E50" s="566" t="s">
        <v>1554</v>
      </c>
      <c r="F50" s="567">
        <v>82516280</v>
      </c>
      <c r="G50" s="563" t="s">
        <v>681</v>
      </c>
    </row>
    <row r="51" spans="1:7" ht="22.5" customHeight="1">
      <c r="A51" s="109" t="str">
        <f>IF(ISBLANK(B51),"",COUNTA($B$4:B51))</f>
        <v/>
      </c>
      <c r="B51" s="178"/>
      <c r="C51" s="179"/>
      <c r="D51" s="109"/>
      <c r="E51" s="180"/>
      <c r="F51" s="242">
        <f>SUM(F52:F62)</f>
        <v>825727020</v>
      </c>
      <c r="G51" s="619" t="s">
        <v>721</v>
      </c>
    </row>
    <row r="52" spans="1:7" ht="78" customHeight="1">
      <c r="A52" s="109">
        <f>IF(ISBLANK(B52),"",COUNTA($B$4:B52))</f>
        <v>35</v>
      </c>
      <c r="B52" s="592" t="s">
        <v>1278</v>
      </c>
      <c r="C52" s="563" t="s">
        <v>1284</v>
      </c>
      <c r="D52" s="109" t="s">
        <v>158</v>
      </c>
      <c r="E52" s="187" t="s">
        <v>1451</v>
      </c>
      <c r="F52" s="236">
        <v>41351032</v>
      </c>
      <c r="G52" s="563" t="s">
        <v>721</v>
      </c>
    </row>
    <row r="53" spans="1:7" ht="73.5">
      <c r="A53" s="109">
        <f>IF(ISBLANK(B53),"",COUNTA($B$4:B53))</f>
        <v>36</v>
      </c>
      <c r="B53" s="592" t="s">
        <v>1278</v>
      </c>
      <c r="C53" s="563" t="s">
        <v>1292</v>
      </c>
      <c r="D53" s="109" t="s">
        <v>158</v>
      </c>
      <c r="E53" s="566" t="s">
        <v>1586</v>
      </c>
      <c r="F53" s="567">
        <v>51382837</v>
      </c>
      <c r="G53" s="563" t="s">
        <v>721</v>
      </c>
    </row>
    <row r="54" spans="1:7" ht="73.5">
      <c r="A54" s="109">
        <f>IF(ISBLANK(B54),"",COUNTA($B$4:B54))</f>
        <v>37</v>
      </c>
      <c r="B54" s="592" t="s">
        <v>1278</v>
      </c>
      <c r="C54" s="563" t="s">
        <v>1299</v>
      </c>
      <c r="D54" s="109" t="s">
        <v>158</v>
      </c>
      <c r="E54" s="566" t="s">
        <v>1590</v>
      </c>
      <c r="F54" s="567">
        <v>41498794</v>
      </c>
      <c r="G54" s="563" t="s">
        <v>721</v>
      </c>
    </row>
    <row r="55" spans="1:7" ht="77.25" customHeight="1">
      <c r="A55" s="109">
        <f>IF(ISBLANK(B55),"",COUNTA($B$4:B55))</f>
        <v>38</v>
      </c>
      <c r="B55" s="592" t="s">
        <v>1278</v>
      </c>
      <c r="C55" s="563" t="s">
        <v>1311</v>
      </c>
      <c r="D55" s="109" t="s">
        <v>158</v>
      </c>
      <c r="E55" s="566" t="s">
        <v>1588</v>
      </c>
      <c r="F55" s="567">
        <v>143872988</v>
      </c>
      <c r="G55" s="563" t="s">
        <v>721</v>
      </c>
    </row>
    <row r="56" spans="1:7" ht="73.5">
      <c r="A56" s="109">
        <f>IF(ISBLANK(B56),"",COUNTA($B$4:B56))</f>
        <v>39</v>
      </c>
      <c r="B56" s="592" t="s">
        <v>1278</v>
      </c>
      <c r="C56" s="563" t="s">
        <v>1294</v>
      </c>
      <c r="D56" s="109" t="s">
        <v>158</v>
      </c>
      <c r="E56" s="564" t="s">
        <v>1306</v>
      </c>
      <c r="F56" s="565">
        <v>51383145</v>
      </c>
      <c r="G56" s="563" t="s">
        <v>721</v>
      </c>
    </row>
    <row r="57" spans="1:7" ht="73.5">
      <c r="A57" s="109">
        <f>IF(ISBLANK(B57),"",COUNTA($B$4:B57))</f>
        <v>40</v>
      </c>
      <c r="B57" s="592" t="s">
        <v>1278</v>
      </c>
      <c r="C57" s="563" t="s">
        <v>1315</v>
      </c>
      <c r="D57" s="109" t="s">
        <v>158</v>
      </c>
      <c r="E57" s="566" t="s">
        <v>1583</v>
      </c>
      <c r="F57" s="567">
        <v>92489433</v>
      </c>
      <c r="G57" s="563" t="s">
        <v>721</v>
      </c>
    </row>
    <row r="58" spans="1:7" ht="73.5" customHeight="1">
      <c r="A58" s="109">
        <f>IF(ISBLANK(B58),"",COUNTA($B$4:B58))</f>
        <v>41</v>
      </c>
      <c r="B58" s="592" t="s">
        <v>1278</v>
      </c>
      <c r="C58" s="563" t="s">
        <v>1323</v>
      </c>
      <c r="D58" s="109" t="s">
        <v>158</v>
      </c>
      <c r="E58" s="566" t="s">
        <v>1456</v>
      </c>
      <c r="F58" s="567">
        <v>74880992</v>
      </c>
      <c r="G58" s="563" t="s">
        <v>721</v>
      </c>
    </row>
    <row r="59" spans="1:7" ht="73.5">
      <c r="A59" s="109">
        <f>IF(ISBLANK(B59),"",COUNTA($B$4:B59))</f>
        <v>42</v>
      </c>
      <c r="B59" s="592" t="s">
        <v>1278</v>
      </c>
      <c r="C59" s="563" t="s">
        <v>1331</v>
      </c>
      <c r="D59" s="109" t="s">
        <v>158</v>
      </c>
      <c r="E59" s="566" t="s">
        <v>1584</v>
      </c>
      <c r="F59" s="567">
        <v>92505915</v>
      </c>
      <c r="G59" s="563" t="s">
        <v>721</v>
      </c>
    </row>
    <row r="60" spans="1:7" ht="84">
      <c r="A60" s="109">
        <f>IF(ISBLANK(B60),"",COUNTA($B$4:B60))</f>
        <v>43</v>
      </c>
      <c r="B60" s="562" t="s">
        <v>1343</v>
      </c>
      <c r="C60" s="563" t="s">
        <v>1384</v>
      </c>
      <c r="D60" s="109" t="s">
        <v>158</v>
      </c>
      <c r="E60" s="566" t="s">
        <v>1458</v>
      </c>
      <c r="F60" s="567">
        <v>92489761</v>
      </c>
      <c r="G60" s="563" t="s">
        <v>721</v>
      </c>
    </row>
    <row r="61" spans="1:7" ht="73.5">
      <c r="A61" s="109">
        <f>IF(ISBLANK(B61),"",COUNTA($B$4:B61))</f>
        <v>44</v>
      </c>
      <c r="B61" s="562" t="s">
        <v>1343</v>
      </c>
      <c r="C61" s="563" t="s">
        <v>1391</v>
      </c>
      <c r="D61" s="109" t="s">
        <v>158</v>
      </c>
      <c r="E61" s="564" t="s">
        <v>1395</v>
      </c>
      <c r="F61" s="565">
        <v>51383015</v>
      </c>
      <c r="G61" s="563" t="s">
        <v>721</v>
      </c>
    </row>
    <row r="62" spans="1:7" ht="73.5">
      <c r="A62" s="109">
        <f>IF(ISBLANK(B62),"",COUNTA($B$4:B62))</f>
        <v>45</v>
      </c>
      <c r="B62" s="562" t="s">
        <v>1518</v>
      </c>
      <c r="C62" s="563" t="s">
        <v>1526</v>
      </c>
      <c r="D62" s="109" t="s">
        <v>158</v>
      </c>
      <c r="E62" s="566" t="s">
        <v>1549</v>
      </c>
      <c r="F62" s="567">
        <v>92489108</v>
      </c>
      <c r="G62" s="563" t="s">
        <v>721</v>
      </c>
    </row>
    <row r="63" spans="1:7" ht="22.5" customHeight="1">
      <c r="A63" s="109" t="str">
        <f>IF(ISBLANK(B63),"",COUNTA($B$4:B63))</f>
        <v/>
      </c>
      <c r="B63" s="178"/>
      <c r="C63" s="179"/>
      <c r="D63" s="109"/>
      <c r="E63" s="180"/>
      <c r="F63" s="242">
        <f>SUM(F64:F83)</f>
        <v>1612702513</v>
      </c>
      <c r="G63" s="619" t="s">
        <v>734</v>
      </c>
    </row>
    <row r="64" spans="1:7" ht="77.25" customHeight="1">
      <c r="A64" s="109">
        <f>IF(ISBLANK(B64),"",COUNTA($B$4:B64))</f>
        <v>46</v>
      </c>
      <c r="B64" s="592" t="s">
        <v>1278</v>
      </c>
      <c r="C64" s="563" t="s">
        <v>1285</v>
      </c>
      <c r="D64" s="109" t="s">
        <v>158</v>
      </c>
      <c r="E64" s="187" t="s">
        <v>1649</v>
      </c>
      <c r="F64" s="236">
        <v>43895740</v>
      </c>
      <c r="G64" s="563" t="s">
        <v>734</v>
      </c>
    </row>
    <row r="65" spans="1:7" ht="77.25" customHeight="1">
      <c r="A65" s="109">
        <f>IF(ISBLANK(B65),"",COUNTA($B$4:B65))</f>
        <v>47</v>
      </c>
      <c r="B65" s="592" t="s">
        <v>1278</v>
      </c>
      <c r="C65" s="563" t="s">
        <v>1291</v>
      </c>
      <c r="D65" s="109" t="s">
        <v>158</v>
      </c>
      <c r="E65" s="187" t="s">
        <v>1453</v>
      </c>
      <c r="F65" s="236">
        <v>43925099</v>
      </c>
      <c r="G65" s="563" t="s">
        <v>734</v>
      </c>
    </row>
    <row r="66" spans="1:7" ht="73.5">
      <c r="A66" s="109">
        <f>IF(ISBLANK(B66),"",COUNTA($B$4:B66))</f>
        <v>48</v>
      </c>
      <c r="B66" s="592" t="s">
        <v>1278</v>
      </c>
      <c r="C66" s="563" t="s">
        <v>1298</v>
      </c>
      <c r="D66" s="109" t="s">
        <v>158</v>
      </c>
      <c r="E66" s="566" t="s">
        <v>1589</v>
      </c>
      <c r="F66" s="567">
        <v>44166922</v>
      </c>
      <c r="G66" s="563" t="s">
        <v>734</v>
      </c>
    </row>
    <row r="67" spans="1:7" ht="78.75" customHeight="1">
      <c r="A67" s="109">
        <f>IF(ISBLANK(B67),"",COUNTA($B$4:B67))</f>
        <v>49</v>
      </c>
      <c r="B67" s="592" t="s">
        <v>1278</v>
      </c>
      <c r="C67" s="563" t="s">
        <v>1310</v>
      </c>
      <c r="D67" s="109" t="s">
        <v>158</v>
      </c>
      <c r="E67" s="566" t="s">
        <v>1588</v>
      </c>
      <c r="F67" s="567">
        <v>152864089</v>
      </c>
      <c r="G67" s="563" t="s">
        <v>734</v>
      </c>
    </row>
    <row r="68" spans="1:7" ht="73.5">
      <c r="A68" s="109">
        <f>IF(ISBLANK(B68),"",COUNTA($B$4:B68))</f>
        <v>50</v>
      </c>
      <c r="B68" s="592" t="s">
        <v>1278</v>
      </c>
      <c r="C68" s="563" t="s">
        <v>1307</v>
      </c>
      <c r="D68" s="109" t="s">
        <v>158</v>
      </c>
      <c r="E68" s="187" t="s">
        <v>1583</v>
      </c>
      <c r="F68" s="236">
        <v>98269764</v>
      </c>
      <c r="G68" s="563" t="s">
        <v>734</v>
      </c>
    </row>
    <row r="69" spans="1:7" ht="78" customHeight="1">
      <c r="A69" s="109">
        <f>IF(ISBLANK(B69),"",COUNTA($B$4:B69))</f>
        <v>51</v>
      </c>
      <c r="B69" s="592" t="s">
        <v>1278</v>
      </c>
      <c r="C69" s="563" t="s">
        <v>1321</v>
      </c>
      <c r="D69" s="109" t="s">
        <v>158</v>
      </c>
      <c r="E69" s="187" t="s">
        <v>1455</v>
      </c>
      <c r="F69" s="236">
        <v>44044174</v>
      </c>
      <c r="G69" s="563" t="s">
        <v>734</v>
      </c>
    </row>
    <row r="70" spans="1:7" ht="78.75" customHeight="1">
      <c r="A70" s="109">
        <f>IF(ISBLANK(B70),"",COUNTA($B$4:B70))</f>
        <v>52</v>
      </c>
      <c r="B70" s="592" t="s">
        <v>1278</v>
      </c>
      <c r="C70" s="563" t="s">
        <v>1322</v>
      </c>
      <c r="D70" s="109" t="s">
        <v>158</v>
      </c>
      <c r="E70" s="566" t="s">
        <v>1585</v>
      </c>
      <c r="F70" s="567">
        <v>79515097</v>
      </c>
      <c r="G70" s="563" t="s">
        <v>734</v>
      </c>
    </row>
    <row r="71" spans="1:7" ht="73.5">
      <c r="A71" s="109">
        <f>IF(ISBLANK(B71),"",COUNTA($B$4:B71))</f>
        <v>53</v>
      </c>
      <c r="B71" s="592" t="s">
        <v>1278</v>
      </c>
      <c r="C71" s="563" t="s">
        <v>1332</v>
      </c>
      <c r="D71" s="109" t="s">
        <v>158</v>
      </c>
      <c r="E71" s="566" t="s">
        <v>1584</v>
      </c>
      <c r="F71" s="567">
        <v>98125007</v>
      </c>
      <c r="G71" s="563" t="s">
        <v>734</v>
      </c>
    </row>
    <row r="72" spans="1:7" ht="73.5">
      <c r="A72" s="109">
        <f>IF(ISBLANK(B72),"",COUNTA($B$4:B72))</f>
        <v>54</v>
      </c>
      <c r="B72" s="592" t="s">
        <v>1278</v>
      </c>
      <c r="C72" s="563" t="s">
        <v>1333</v>
      </c>
      <c r="D72" s="109" t="s">
        <v>158</v>
      </c>
      <c r="E72" s="566" t="s">
        <v>1587</v>
      </c>
      <c r="F72" s="567">
        <v>43867313</v>
      </c>
      <c r="G72" s="563" t="s">
        <v>734</v>
      </c>
    </row>
    <row r="73" spans="1:7" ht="73.5">
      <c r="A73" s="109">
        <f>IF(ISBLANK(B73),"",COUNTA($B$4:B73))</f>
        <v>55</v>
      </c>
      <c r="B73" s="592" t="s">
        <v>1278</v>
      </c>
      <c r="C73" s="563" t="s">
        <v>1338</v>
      </c>
      <c r="D73" s="109" t="s">
        <v>158</v>
      </c>
      <c r="E73" s="566" t="s">
        <v>1586</v>
      </c>
      <c r="F73" s="567">
        <v>54594353</v>
      </c>
      <c r="G73" s="563" t="s">
        <v>734</v>
      </c>
    </row>
    <row r="74" spans="1:7" ht="73.5">
      <c r="A74" s="109">
        <f>IF(ISBLANK(B74),"",COUNTA($B$4:B74))</f>
        <v>56</v>
      </c>
      <c r="B74" s="592" t="s">
        <v>1278</v>
      </c>
      <c r="C74" s="563" t="s">
        <v>1339</v>
      </c>
      <c r="D74" s="109" t="s">
        <v>158</v>
      </c>
      <c r="E74" s="564" t="s">
        <v>1306</v>
      </c>
      <c r="F74" s="565">
        <v>54594276</v>
      </c>
      <c r="G74" s="563" t="s">
        <v>734</v>
      </c>
    </row>
    <row r="75" spans="1:7" ht="84">
      <c r="A75" s="109">
        <f>IF(ISBLANK(B75),"",COUNTA($B$4:B75))</f>
        <v>57</v>
      </c>
      <c r="B75" s="562" t="s">
        <v>1343</v>
      </c>
      <c r="C75" s="563" t="s">
        <v>1385</v>
      </c>
      <c r="D75" s="109" t="s">
        <v>158</v>
      </c>
      <c r="E75" s="566" t="s">
        <v>1458</v>
      </c>
      <c r="F75" s="567">
        <v>98269706</v>
      </c>
      <c r="G75" s="563" t="s">
        <v>734</v>
      </c>
    </row>
    <row r="76" spans="1:7" ht="73.5">
      <c r="A76" s="109">
        <f>IF(ISBLANK(B76),"",COUNTA($B$4:B76))</f>
        <v>58</v>
      </c>
      <c r="B76" s="562" t="s">
        <v>1343</v>
      </c>
      <c r="C76" s="563" t="s">
        <v>1386</v>
      </c>
      <c r="D76" s="109" t="s">
        <v>158</v>
      </c>
      <c r="E76" s="564" t="s">
        <v>1395</v>
      </c>
      <c r="F76" s="565">
        <v>54594395</v>
      </c>
      <c r="G76" s="563" t="s">
        <v>734</v>
      </c>
    </row>
    <row r="77" spans="1:7" ht="73.5">
      <c r="A77" s="109">
        <f>IF(ISBLANK(B77),"",COUNTA($B$4:B77))</f>
        <v>59</v>
      </c>
      <c r="B77" s="562" t="s">
        <v>1423</v>
      </c>
      <c r="C77" s="563" t="s">
        <v>1439</v>
      </c>
      <c r="D77" s="109" t="s">
        <v>158</v>
      </c>
      <c r="E77" s="566" t="s">
        <v>1460</v>
      </c>
      <c r="F77" s="567">
        <v>80018482</v>
      </c>
      <c r="G77" s="563" t="s">
        <v>734</v>
      </c>
    </row>
    <row r="78" spans="1:7" ht="73.5">
      <c r="A78" s="109">
        <f>IF(ISBLANK(B78),"",COUNTA($B$4:B78))</f>
        <v>60</v>
      </c>
      <c r="B78" s="562" t="s">
        <v>1423</v>
      </c>
      <c r="C78" s="563" t="s">
        <v>1428</v>
      </c>
      <c r="D78" s="109" t="s">
        <v>158</v>
      </c>
      <c r="E78" s="566" t="s">
        <v>1461</v>
      </c>
      <c r="F78" s="567">
        <v>98269752</v>
      </c>
      <c r="G78" s="563" t="s">
        <v>734</v>
      </c>
    </row>
    <row r="79" spans="1:7" ht="80.25" customHeight="1">
      <c r="A79" s="109">
        <f>IF(ISBLANK(B79),"",COUNTA($B$4:B79))</f>
        <v>61</v>
      </c>
      <c r="B79" s="562" t="s">
        <v>1485</v>
      </c>
      <c r="C79" s="563" t="s">
        <v>1486</v>
      </c>
      <c r="D79" s="109" t="s">
        <v>158</v>
      </c>
      <c r="E79" s="566" t="s">
        <v>1487</v>
      </c>
      <c r="F79" s="567">
        <v>78961166</v>
      </c>
      <c r="G79" s="563" t="s">
        <v>734</v>
      </c>
    </row>
    <row r="80" spans="1:7" ht="73.5">
      <c r="A80" s="109">
        <f>IF(ISBLANK(B80),"",COUNTA($B$4:B80))</f>
        <v>62</v>
      </c>
      <c r="B80" s="562" t="s">
        <v>1518</v>
      </c>
      <c r="C80" s="563" t="s">
        <v>1525</v>
      </c>
      <c r="D80" s="109" t="s">
        <v>158</v>
      </c>
      <c r="E80" s="566" t="s">
        <v>1549</v>
      </c>
      <c r="F80" s="567">
        <v>98269833</v>
      </c>
      <c r="G80" s="563" t="s">
        <v>734</v>
      </c>
    </row>
    <row r="81" spans="1:7" ht="73.5">
      <c r="A81" s="109">
        <f>IF(ISBLANK(B81),"",COUNTA($B$4:B81))</f>
        <v>63</v>
      </c>
      <c r="B81" s="562" t="s">
        <v>1518</v>
      </c>
      <c r="C81" s="563" t="s">
        <v>1531</v>
      </c>
      <c r="D81" s="109" t="s">
        <v>158</v>
      </c>
      <c r="E81" s="566" t="s">
        <v>1551</v>
      </c>
      <c r="F81" s="567">
        <v>123505319</v>
      </c>
      <c r="G81" s="563" t="s">
        <v>734</v>
      </c>
    </row>
    <row r="82" spans="1:7" ht="73.5">
      <c r="A82" s="109">
        <f>IF(ISBLANK(B82),"",COUNTA($B$4:B82))</f>
        <v>64</v>
      </c>
      <c r="B82" s="562" t="s">
        <v>1518</v>
      </c>
      <c r="C82" s="563" t="s">
        <v>1532</v>
      </c>
      <c r="D82" s="109" t="s">
        <v>158</v>
      </c>
      <c r="E82" s="566" t="s">
        <v>1552</v>
      </c>
      <c r="F82" s="567">
        <v>98269846</v>
      </c>
      <c r="G82" s="563" t="s">
        <v>734</v>
      </c>
    </row>
    <row r="83" spans="1:7" ht="73.5">
      <c r="A83" s="109">
        <f>IF(ISBLANK(B83),"",COUNTA($B$4:B83))</f>
        <v>65</v>
      </c>
      <c r="B83" s="562" t="s">
        <v>1518</v>
      </c>
      <c r="C83" s="563" t="s">
        <v>1537</v>
      </c>
      <c r="D83" s="109" t="s">
        <v>158</v>
      </c>
      <c r="E83" s="566" t="s">
        <v>1554</v>
      </c>
      <c r="F83" s="567">
        <v>124682180</v>
      </c>
      <c r="G83" s="563" t="s">
        <v>734</v>
      </c>
    </row>
    <row r="84" spans="1:7" ht="27" customHeight="1">
      <c r="A84" s="109" t="str">
        <f>IF(ISBLANK(B84),"",COUNTA($B$4:B84))</f>
        <v/>
      </c>
      <c r="B84" s="562"/>
      <c r="C84" s="563"/>
      <c r="D84" s="109"/>
      <c r="E84" s="566"/>
      <c r="F84" s="246">
        <f>F85+F86</f>
        <v>124884773</v>
      </c>
      <c r="G84" s="619" t="s">
        <v>757</v>
      </c>
    </row>
    <row r="85" spans="1:7" ht="76.5" customHeight="1">
      <c r="A85" s="109">
        <f>IF(ISBLANK(B85),"",COUNTA($B$4:B85))</f>
        <v>66</v>
      </c>
      <c r="B85" s="592" t="s">
        <v>1278</v>
      </c>
      <c r="C85" s="563" t="s">
        <v>1305</v>
      </c>
      <c r="D85" s="109" t="s">
        <v>158</v>
      </c>
      <c r="E85" s="187" t="s">
        <v>1453</v>
      </c>
      <c r="F85" s="236">
        <v>44440289</v>
      </c>
      <c r="G85" s="563" t="s">
        <v>757</v>
      </c>
    </row>
    <row r="86" spans="1:7" ht="73.5">
      <c r="A86" s="109">
        <f>IF(ISBLANK(B86),"",COUNTA($B$4:B86))</f>
        <v>67</v>
      </c>
      <c r="B86" s="562" t="s">
        <v>1423</v>
      </c>
      <c r="C86" s="563" t="s">
        <v>1438</v>
      </c>
      <c r="D86" s="109" t="s">
        <v>158</v>
      </c>
      <c r="E86" s="566" t="s">
        <v>1460</v>
      </c>
      <c r="F86" s="567">
        <v>80444484</v>
      </c>
      <c r="G86" s="563" t="s">
        <v>757</v>
      </c>
    </row>
    <row r="87" spans="1:7" ht="22.5" customHeight="1">
      <c r="A87" s="109" t="str">
        <f>IF(ISBLANK(B87),"",COUNTA($B$4:B87))</f>
        <v/>
      </c>
      <c r="B87" s="178"/>
      <c r="C87" s="179"/>
      <c r="D87" s="109"/>
      <c r="E87" s="187"/>
      <c r="F87" s="246">
        <f>SUM(F88:F109)</f>
        <v>1687708869</v>
      </c>
      <c r="G87" s="619" t="s">
        <v>543</v>
      </c>
    </row>
    <row r="88" spans="1:7" ht="63">
      <c r="A88" s="109">
        <f>IF(ISBLANK(B88),"",COUNTA($B$4:B88))</f>
        <v>68</v>
      </c>
      <c r="B88" s="178" t="s">
        <v>1237</v>
      </c>
      <c r="C88" s="563" t="s">
        <v>1247</v>
      </c>
      <c r="D88" s="109" t="s">
        <v>158</v>
      </c>
      <c r="E88" s="564" t="s">
        <v>1259</v>
      </c>
      <c r="F88" s="565">
        <v>53063362</v>
      </c>
      <c r="G88" s="563" t="s">
        <v>543</v>
      </c>
    </row>
    <row r="89" spans="1:7" ht="73.5">
      <c r="A89" s="109">
        <f>IF(ISBLANK(B89),"",COUNTA($B$4:B89))</f>
        <v>69</v>
      </c>
      <c r="B89" s="178" t="s">
        <v>1237</v>
      </c>
      <c r="C89" s="563" t="s">
        <v>1248</v>
      </c>
      <c r="D89" s="109" t="s">
        <v>158</v>
      </c>
      <c r="E89" s="564" t="s">
        <v>1260</v>
      </c>
      <c r="F89" s="565">
        <v>2792808</v>
      </c>
      <c r="G89" s="563" t="s">
        <v>543</v>
      </c>
    </row>
    <row r="90" spans="1:7" ht="76.5" customHeight="1">
      <c r="A90" s="109">
        <f>IF(ISBLANK(B90),"",COUNTA($B$4:B90))</f>
        <v>70</v>
      </c>
      <c r="B90" s="592" t="s">
        <v>1278</v>
      </c>
      <c r="C90" s="563" t="s">
        <v>1279</v>
      </c>
      <c r="D90" s="109" t="s">
        <v>158</v>
      </c>
      <c r="E90" s="187" t="s">
        <v>1451</v>
      </c>
      <c r="F90" s="236">
        <v>43199362</v>
      </c>
      <c r="G90" s="563" t="s">
        <v>543</v>
      </c>
    </row>
    <row r="91" spans="1:7" ht="76.5" customHeight="1">
      <c r="A91" s="109">
        <f>IF(ISBLANK(B91),"",COUNTA($B$4:B91))</f>
        <v>71</v>
      </c>
      <c r="B91" s="592" t="s">
        <v>1278</v>
      </c>
      <c r="C91" s="563" t="s">
        <v>1286</v>
      </c>
      <c r="D91" s="109" t="s">
        <v>158</v>
      </c>
      <c r="E91" s="187" t="s">
        <v>1650</v>
      </c>
      <c r="F91" s="236">
        <v>63531759</v>
      </c>
      <c r="G91" s="563" t="s">
        <v>543</v>
      </c>
    </row>
    <row r="92" spans="1:7" ht="73.5">
      <c r="A92" s="109">
        <f>IF(ISBLANK(B92),"",COUNTA($B$4:B92))</f>
        <v>72</v>
      </c>
      <c r="B92" s="592" t="s">
        <v>1278</v>
      </c>
      <c r="C92" s="563" t="s">
        <v>1293</v>
      </c>
      <c r="D92" s="109" t="s">
        <v>158</v>
      </c>
      <c r="E92" s="566" t="s">
        <v>1586</v>
      </c>
      <c r="F92" s="567">
        <v>52025310</v>
      </c>
      <c r="G92" s="563" t="s">
        <v>543</v>
      </c>
    </row>
    <row r="93" spans="1:7" ht="73.5">
      <c r="A93" s="109">
        <f>IF(ISBLANK(B93),"",COUNTA($B$4:B93))</f>
        <v>73</v>
      </c>
      <c r="B93" s="592" t="s">
        <v>1278</v>
      </c>
      <c r="C93" s="563" t="s">
        <v>1297</v>
      </c>
      <c r="D93" s="109" t="s">
        <v>158</v>
      </c>
      <c r="E93" s="564" t="s">
        <v>1306</v>
      </c>
      <c r="F93" s="565">
        <v>52431930</v>
      </c>
      <c r="G93" s="563" t="s">
        <v>543</v>
      </c>
    </row>
    <row r="94" spans="1:7" ht="73.5">
      <c r="A94" s="109">
        <f>IF(ISBLANK(B94),"",COUNTA($B$4:B94))</f>
        <v>74</v>
      </c>
      <c r="B94" s="592" t="s">
        <v>1278</v>
      </c>
      <c r="C94" s="563" t="s">
        <v>1303</v>
      </c>
      <c r="D94" s="109" t="s">
        <v>158</v>
      </c>
      <c r="E94" s="566" t="s">
        <v>1589</v>
      </c>
      <c r="F94" s="567">
        <v>41505917</v>
      </c>
      <c r="G94" s="563" t="s">
        <v>543</v>
      </c>
    </row>
    <row r="95" spans="1:7" ht="73.5" customHeight="1">
      <c r="A95" s="109">
        <f>IF(ISBLANK(B95),"",COUNTA($B$4:B95))</f>
        <v>75</v>
      </c>
      <c r="B95" s="592" t="s">
        <v>1278</v>
      </c>
      <c r="C95" s="563" t="s">
        <v>1304</v>
      </c>
      <c r="D95" s="109" t="s">
        <v>158</v>
      </c>
      <c r="E95" s="566" t="s">
        <v>1588</v>
      </c>
      <c r="F95" s="567">
        <v>148369739</v>
      </c>
      <c r="G95" s="563" t="s">
        <v>543</v>
      </c>
    </row>
    <row r="96" spans="1:7" ht="73.5">
      <c r="A96" s="109">
        <f>IF(ISBLANK(B96),"",COUNTA($B$4:B96))</f>
        <v>76</v>
      </c>
      <c r="B96" s="592" t="s">
        <v>1278</v>
      </c>
      <c r="C96" s="563" t="s">
        <v>1312</v>
      </c>
      <c r="D96" s="109" t="s">
        <v>158</v>
      </c>
      <c r="E96" s="566" t="s">
        <v>1583</v>
      </c>
      <c r="F96" s="567">
        <v>96280686</v>
      </c>
      <c r="G96" s="563" t="s">
        <v>543</v>
      </c>
    </row>
    <row r="97" spans="1:7" ht="78.75" customHeight="1">
      <c r="A97" s="109">
        <f>IF(ISBLANK(B97),"",COUNTA($B$4:B97))</f>
        <v>77</v>
      </c>
      <c r="B97" s="592" t="s">
        <v>1278</v>
      </c>
      <c r="C97" s="563" t="s">
        <v>1316</v>
      </c>
      <c r="D97" s="109" t="s">
        <v>158</v>
      </c>
      <c r="E97" s="566" t="s">
        <v>1455</v>
      </c>
      <c r="F97" s="567">
        <v>42174296</v>
      </c>
      <c r="G97" s="563" t="s">
        <v>543</v>
      </c>
    </row>
    <row r="98" spans="1:7" ht="76.5" customHeight="1">
      <c r="A98" s="109">
        <f>IF(ISBLANK(B98),"",COUNTA($B$4:B98))</f>
        <v>78</v>
      </c>
      <c r="B98" s="592" t="s">
        <v>1278</v>
      </c>
      <c r="C98" s="563" t="s">
        <v>1326</v>
      </c>
      <c r="D98" s="109" t="s">
        <v>158</v>
      </c>
      <c r="E98" s="566" t="s">
        <v>1585</v>
      </c>
      <c r="F98" s="567">
        <v>75971168</v>
      </c>
      <c r="G98" s="563" t="s">
        <v>543</v>
      </c>
    </row>
    <row r="99" spans="1:7" ht="73.5">
      <c r="A99" s="109">
        <f>IF(ISBLANK(B99),"",COUNTA($B$4:B99))</f>
        <v>79</v>
      </c>
      <c r="B99" s="592" t="s">
        <v>1278</v>
      </c>
      <c r="C99" s="563" t="s">
        <v>1327</v>
      </c>
      <c r="D99" s="109" t="s">
        <v>158</v>
      </c>
      <c r="E99" s="566" t="s">
        <v>1584</v>
      </c>
      <c r="F99" s="567">
        <v>95436247</v>
      </c>
      <c r="G99" s="563" t="s">
        <v>543</v>
      </c>
    </row>
    <row r="100" spans="1:7" ht="73.5">
      <c r="A100" s="109">
        <f>IF(ISBLANK(B100),"",COUNTA($B$4:B100))</f>
        <v>80</v>
      </c>
      <c r="B100" s="592" t="s">
        <v>1278</v>
      </c>
      <c r="C100" s="563" t="s">
        <v>1337</v>
      </c>
      <c r="D100" s="109" t="s">
        <v>158</v>
      </c>
      <c r="E100" s="566" t="s">
        <v>1587</v>
      </c>
      <c r="F100" s="567">
        <v>42313718</v>
      </c>
      <c r="G100" s="563" t="s">
        <v>543</v>
      </c>
    </row>
    <row r="101" spans="1:7" ht="73.5">
      <c r="A101" s="109">
        <f>IF(ISBLANK(B101),"",COUNTA($B$4:B101))</f>
        <v>81</v>
      </c>
      <c r="B101" s="562" t="s">
        <v>1343</v>
      </c>
      <c r="C101" s="563" t="s">
        <v>1387</v>
      </c>
      <c r="D101" s="109" t="s">
        <v>158</v>
      </c>
      <c r="E101" s="564" t="s">
        <v>1395</v>
      </c>
      <c r="F101" s="565">
        <v>53489427</v>
      </c>
      <c r="G101" s="563" t="s">
        <v>543</v>
      </c>
    </row>
    <row r="102" spans="1:7" ht="84">
      <c r="A102" s="109">
        <f>IF(ISBLANK(B102),"",COUNTA($B$4:B102))</f>
        <v>82</v>
      </c>
      <c r="B102" s="562" t="s">
        <v>1343</v>
      </c>
      <c r="C102" s="563" t="s">
        <v>1380</v>
      </c>
      <c r="D102" s="109" t="s">
        <v>158</v>
      </c>
      <c r="E102" s="566" t="s">
        <v>1458</v>
      </c>
      <c r="F102" s="567">
        <v>94480736</v>
      </c>
      <c r="G102" s="563" t="s">
        <v>543</v>
      </c>
    </row>
    <row r="103" spans="1:7" ht="73.5">
      <c r="A103" s="109">
        <f>IF(ISBLANK(B103),"",COUNTA($B$4:B103))</f>
        <v>83</v>
      </c>
      <c r="B103" s="562" t="s">
        <v>1423</v>
      </c>
      <c r="C103" s="563" t="s">
        <v>1424</v>
      </c>
      <c r="D103" s="109" t="s">
        <v>158</v>
      </c>
      <c r="E103" s="566" t="s">
        <v>1461</v>
      </c>
      <c r="F103" s="567">
        <v>148471038</v>
      </c>
      <c r="G103" s="563" t="s">
        <v>543</v>
      </c>
    </row>
    <row r="104" spans="1:7" ht="73.5">
      <c r="A104" s="109">
        <f>IF(ISBLANK(B104),"",COUNTA($B$4:B104))</f>
        <v>84</v>
      </c>
      <c r="B104" s="562" t="s">
        <v>1423</v>
      </c>
      <c r="C104" s="563" t="s">
        <v>1436</v>
      </c>
      <c r="D104" s="109" t="s">
        <v>158</v>
      </c>
      <c r="E104" s="566" t="s">
        <v>1460</v>
      </c>
      <c r="F104" s="567">
        <v>77142328</v>
      </c>
      <c r="G104" s="563" t="s">
        <v>543</v>
      </c>
    </row>
    <row r="105" spans="1:7" ht="78" customHeight="1">
      <c r="A105" s="109">
        <f>IF(ISBLANK(B105),"",COUNTA($B$4:B105))</f>
        <v>85</v>
      </c>
      <c r="B105" s="562" t="s">
        <v>1485</v>
      </c>
      <c r="C105" s="563" t="s">
        <v>1488</v>
      </c>
      <c r="D105" s="109" t="s">
        <v>158</v>
      </c>
      <c r="E105" s="566" t="s">
        <v>1487</v>
      </c>
      <c r="F105" s="567">
        <v>76164693</v>
      </c>
      <c r="G105" s="563" t="s">
        <v>543</v>
      </c>
    </row>
    <row r="106" spans="1:7" ht="73.5">
      <c r="A106" s="109">
        <f>IF(ISBLANK(B106),"",COUNTA($B$4:B106))</f>
        <v>86</v>
      </c>
      <c r="B106" s="562" t="s">
        <v>1518</v>
      </c>
      <c r="C106" s="563" t="s">
        <v>1527</v>
      </c>
      <c r="D106" s="109" t="s">
        <v>158</v>
      </c>
      <c r="E106" s="566" t="s">
        <v>1549</v>
      </c>
      <c r="F106" s="567">
        <v>93645558</v>
      </c>
      <c r="G106" s="563" t="s">
        <v>543</v>
      </c>
    </row>
    <row r="107" spans="1:7" ht="73.5">
      <c r="A107" s="109">
        <f>IF(ISBLANK(B107),"",COUNTA($B$4:B107))</f>
        <v>87</v>
      </c>
      <c r="B107" s="562" t="s">
        <v>1518</v>
      </c>
      <c r="C107" s="563" t="s">
        <v>1528</v>
      </c>
      <c r="D107" s="109" t="s">
        <v>158</v>
      </c>
      <c r="E107" s="566" t="s">
        <v>1550</v>
      </c>
      <c r="F107" s="567">
        <v>118485686</v>
      </c>
      <c r="G107" s="563" t="s">
        <v>543</v>
      </c>
    </row>
    <row r="108" spans="1:7" ht="73.5">
      <c r="A108" s="109">
        <f>IF(ISBLANK(B108),"",COUNTA($B$4:B108))</f>
        <v>88</v>
      </c>
      <c r="B108" s="562" t="s">
        <v>1518</v>
      </c>
      <c r="C108" s="563" t="s">
        <v>1536</v>
      </c>
      <c r="D108" s="109" t="s">
        <v>158</v>
      </c>
      <c r="E108" s="566" t="s">
        <v>1552</v>
      </c>
      <c r="F108" s="567">
        <v>94480481</v>
      </c>
      <c r="G108" s="563" t="s">
        <v>543</v>
      </c>
    </row>
    <row r="109" spans="1:7" ht="73.5">
      <c r="A109" s="109">
        <f>IF(ISBLANK(B109),"",COUNTA($B$4:B109))</f>
        <v>89</v>
      </c>
      <c r="B109" s="562" t="s">
        <v>1518</v>
      </c>
      <c r="C109" s="563" t="s">
        <v>1542</v>
      </c>
      <c r="D109" s="109" t="s">
        <v>158</v>
      </c>
      <c r="E109" s="566" t="s">
        <v>1554</v>
      </c>
      <c r="F109" s="567">
        <v>122252620</v>
      </c>
      <c r="G109" s="563" t="s">
        <v>543</v>
      </c>
    </row>
    <row r="110" spans="1:7" ht="24" customHeight="1">
      <c r="A110" s="109" t="str">
        <f>IF(ISBLANK(B110),"",COUNTA($B$4:B110))</f>
        <v/>
      </c>
      <c r="B110" s="178"/>
      <c r="C110" s="179"/>
      <c r="D110" s="109"/>
      <c r="E110" s="180"/>
      <c r="F110" s="242">
        <f>SUM(F111:F128)</f>
        <v>756540451</v>
      </c>
      <c r="G110" s="619" t="s">
        <v>788</v>
      </c>
    </row>
    <row r="111" spans="1:7" ht="84">
      <c r="A111" s="109">
        <f>IF(ISBLANK(B111),"",COUNTA($B$4:B111))</f>
        <v>90</v>
      </c>
      <c r="B111" s="592" t="s">
        <v>1278</v>
      </c>
      <c r="C111" s="563" t="s">
        <v>1325</v>
      </c>
      <c r="D111" s="109" t="s">
        <v>158</v>
      </c>
      <c r="E111" s="566" t="s">
        <v>1585</v>
      </c>
      <c r="F111" s="567">
        <v>39327789</v>
      </c>
      <c r="G111" s="563" t="s">
        <v>788</v>
      </c>
    </row>
    <row r="112" spans="1:7" ht="73.5">
      <c r="A112" s="109">
        <f>IF(ISBLANK(B112),"",COUNTA($B$4:B112))</f>
        <v>91</v>
      </c>
      <c r="B112" s="592" t="s">
        <v>1278</v>
      </c>
      <c r="C112" s="563" t="s">
        <v>1329</v>
      </c>
      <c r="D112" s="109" t="s">
        <v>158</v>
      </c>
      <c r="E112" s="566" t="s">
        <v>1584</v>
      </c>
      <c r="F112" s="567">
        <v>48791125</v>
      </c>
      <c r="G112" s="563" t="s">
        <v>788</v>
      </c>
    </row>
    <row r="113" spans="1:7" ht="73.5">
      <c r="A113" s="109">
        <f>IF(ISBLANK(B113),"",COUNTA($B$4:B113))</f>
        <v>92</v>
      </c>
      <c r="B113" s="592" t="s">
        <v>1278</v>
      </c>
      <c r="C113" s="563" t="s">
        <v>1335</v>
      </c>
      <c r="D113" s="109" t="s">
        <v>158</v>
      </c>
      <c r="E113" s="566" t="s">
        <v>1587</v>
      </c>
      <c r="F113" s="567">
        <v>30604984</v>
      </c>
      <c r="G113" s="563" t="s">
        <v>788</v>
      </c>
    </row>
    <row r="114" spans="1:7" ht="63">
      <c r="A114" s="109">
        <f>IF(ISBLANK(B114),"",COUNTA($B$4:B114))</f>
        <v>93</v>
      </c>
      <c r="B114" s="178" t="s">
        <v>1237</v>
      </c>
      <c r="C114" s="563" t="s">
        <v>1245</v>
      </c>
      <c r="D114" s="109" t="s">
        <v>158</v>
      </c>
      <c r="E114" s="564" t="s">
        <v>1259</v>
      </c>
      <c r="F114" s="565">
        <v>27071338</v>
      </c>
      <c r="G114" s="563" t="s">
        <v>788</v>
      </c>
    </row>
    <row r="115" spans="1:7" ht="73.5">
      <c r="A115" s="109">
        <f>IF(ISBLANK(B115),"",COUNTA($B$4:B115))</f>
        <v>94</v>
      </c>
      <c r="B115" s="178" t="s">
        <v>1237</v>
      </c>
      <c r="C115" s="563" t="s">
        <v>1250</v>
      </c>
      <c r="D115" s="109" t="s">
        <v>158</v>
      </c>
      <c r="E115" s="564" t="s">
        <v>1261</v>
      </c>
      <c r="F115" s="565">
        <v>1424807</v>
      </c>
      <c r="G115" s="563" t="s">
        <v>788</v>
      </c>
    </row>
    <row r="116" spans="1:7" ht="78" customHeight="1">
      <c r="A116" s="109">
        <f>IF(ISBLANK(B116),"",COUNTA($B$4:B116))</f>
        <v>95</v>
      </c>
      <c r="B116" s="592" t="s">
        <v>1278</v>
      </c>
      <c r="C116" s="563" t="s">
        <v>1281</v>
      </c>
      <c r="D116" s="109" t="s">
        <v>158</v>
      </c>
      <c r="E116" s="187" t="s">
        <v>1649</v>
      </c>
      <c r="F116" s="236">
        <v>21440823</v>
      </c>
      <c r="G116" s="563" t="s">
        <v>788</v>
      </c>
    </row>
    <row r="117" spans="1:7" ht="73.5">
      <c r="A117" s="109">
        <f>IF(ISBLANK(B117),"",COUNTA($B$4:B117))</f>
        <v>96</v>
      </c>
      <c r="B117" s="592" t="s">
        <v>1278</v>
      </c>
      <c r="C117" s="563" t="s">
        <v>1296</v>
      </c>
      <c r="D117" s="109" t="s">
        <v>158</v>
      </c>
      <c r="E117" s="564" t="s">
        <v>1306</v>
      </c>
      <c r="F117" s="565">
        <v>26543336</v>
      </c>
      <c r="G117" s="563" t="s">
        <v>788</v>
      </c>
    </row>
    <row r="118" spans="1:7" ht="73.5">
      <c r="A118" s="109">
        <f>IF(ISBLANK(B118),"",COUNTA($B$4:B118))</f>
        <v>97</v>
      </c>
      <c r="B118" s="592" t="s">
        <v>1278</v>
      </c>
      <c r="C118" s="563" t="s">
        <v>1301</v>
      </c>
      <c r="D118" s="109" t="s">
        <v>158</v>
      </c>
      <c r="E118" s="566" t="s">
        <v>1589</v>
      </c>
      <c r="F118" s="567">
        <v>21650404</v>
      </c>
      <c r="G118" s="563" t="s">
        <v>788</v>
      </c>
    </row>
    <row r="119" spans="1:7" ht="78" customHeight="1">
      <c r="A119" s="109">
        <f>IF(ISBLANK(B119),"",COUNTA($B$4:B119))</f>
        <v>98</v>
      </c>
      <c r="B119" s="592" t="s">
        <v>1278</v>
      </c>
      <c r="C119" s="563" t="s">
        <v>1308</v>
      </c>
      <c r="D119" s="109" t="s">
        <v>158</v>
      </c>
      <c r="E119" s="566" t="s">
        <v>1588</v>
      </c>
      <c r="F119" s="567">
        <v>74652220</v>
      </c>
      <c r="G119" s="563" t="s">
        <v>788</v>
      </c>
    </row>
    <row r="120" spans="1:7" ht="73.5">
      <c r="A120" s="109">
        <f>IF(ISBLANK(B120),"",COUNTA($B$4:B120))</f>
        <v>99</v>
      </c>
      <c r="B120" s="592" t="s">
        <v>1278</v>
      </c>
      <c r="C120" s="563" t="s">
        <v>1313</v>
      </c>
      <c r="D120" s="109" t="s">
        <v>158</v>
      </c>
      <c r="E120" s="566" t="s">
        <v>1583</v>
      </c>
      <c r="F120" s="567">
        <v>48440777</v>
      </c>
      <c r="G120" s="563" t="s">
        <v>788</v>
      </c>
    </row>
    <row r="121" spans="1:7" ht="78" customHeight="1">
      <c r="A121" s="109">
        <f>IF(ISBLANK(B121),"",COUNTA($B$4:B121))</f>
        <v>100</v>
      </c>
      <c r="B121" s="592" t="s">
        <v>1278</v>
      </c>
      <c r="C121" s="563" t="s">
        <v>1319</v>
      </c>
      <c r="D121" s="109" t="s">
        <v>158</v>
      </c>
      <c r="E121" s="187" t="s">
        <v>1455</v>
      </c>
      <c r="F121" s="236">
        <v>22122540</v>
      </c>
      <c r="G121" s="563" t="s">
        <v>788</v>
      </c>
    </row>
    <row r="122" spans="1:7" ht="84">
      <c r="A122" s="109">
        <f>IF(ISBLANK(B122),"",COUNTA($B$4:B122))</f>
        <v>101</v>
      </c>
      <c r="B122" s="562" t="s">
        <v>1343</v>
      </c>
      <c r="C122" s="563" t="s">
        <v>1382</v>
      </c>
      <c r="D122" s="109" t="s">
        <v>158</v>
      </c>
      <c r="E122" s="566" t="s">
        <v>1458</v>
      </c>
      <c r="F122" s="567">
        <v>48440850</v>
      </c>
      <c r="G122" s="563" t="s">
        <v>788</v>
      </c>
    </row>
    <row r="123" spans="1:7" ht="73.5">
      <c r="A123" s="109">
        <f>IF(ISBLANK(B123),"",COUNTA($B$4:B123))</f>
        <v>102</v>
      </c>
      <c r="B123" s="562" t="s">
        <v>1343</v>
      </c>
      <c r="C123" s="563" t="s">
        <v>1389</v>
      </c>
      <c r="D123" s="109" t="s">
        <v>158</v>
      </c>
      <c r="E123" s="564" t="s">
        <v>1395</v>
      </c>
      <c r="F123" s="565">
        <v>26911705</v>
      </c>
      <c r="G123" s="563" t="s">
        <v>788</v>
      </c>
    </row>
    <row r="124" spans="1:7" ht="73.5">
      <c r="A124" s="109">
        <f>IF(ISBLANK(B124),"",COUNTA($B$4:B124))</f>
        <v>103</v>
      </c>
      <c r="B124" s="562" t="s">
        <v>1423</v>
      </c>
      <c r="C124" s="563" t="s">
        <v>1426</v>
      </c>
      <c r="D124" s="109" t="s">
        <v>158</v>
      </c>
      <c r="E124" s="566" t="s">
        <v>1461</v>
      </c>
      <c r="F124" s="567">
        <v>49790721</v>
      </c>
      <c r="G124" s="563" t="s">
        <v>788</v>
      </c>
    </row>
    <row r="125" spans="1:7" ht="79.5" customHeight="1">
      <c r="A125" s="109">
        <f>IF(ISBLANK(B125),"",COUNTA($B$4:B125))</f>
        <v>104</v>
      </c>
      <c r="B125" s="562" t="s">
        <v>1485</v>
      </c>
      <c r="C125" s="563" t="s">
        <v>1491</v>
      </c>
      <c r="D125" s="109" t="s">
        <v>158</v>
      </c>
      <c r="E125" s="566" t="s">
        <v>1492</v>
      </c>
      <c r="F125" s="567">
        <v>55088969</v>
      </c>
      <c r="G125" s="563" t="s">
        <v>788</v>
      </c>
    </row>
    <row r="126" spans="1:7" ht="73.5">
      <c r="A126" s="109">
        <f>IF(ISBLANK(B126),"",COUNTA($B$4:B126))</f>
        <v>105</v>
      </c>
      <c r="B126" s="562" t="s">
        <v>1518</v>
      </c>
      <c r="C126" s="563" t="s">
        <v>1529</v>
      </c>
      <c r="D126" s="109" t="s">
        <v>158</v>
      </c>
      <c r="E126" s="566" t="s">
        <v>1551</v>
      </c>
      <c r="F126" s="567">
        <v>86499910</v>
      </c>
      <c r="G126" s="563" t="s">
        <v>788</v>
      </c>
    </row>
    <row r="127" spans="1:7" ht="73.5">
      <c r="A127" s="109">
        <f>IF(ISBLANK(B127),"",COUNTA($B$4:B127))</f>
        <v>106</v>
      </c>
      <c r="B127" s="562" t="s">
        <v>1518</v>
      </c>
      <c r="C127" s="563" t="s">
        <v>1534</v>
      </c>
      <c r="D127" s="109" t="s">
        <v>158</v>
      </c>
      <c r="E127" s="566" t="s">
        <v>1552</v>
      </c>
      <c r="F127" s="567">
        <v>67872333</v>
      </c>
      <c r="G127" s="563" t="s">
        <v>788</v>
      </c>
    </row>
    <row r="128" spans="1:7" ht="73.5">
      <c r="A128" s="109">
        <f>IF(ISBLANK(B128),"",COUNTA($B$4:B128))</f>
        <v>107</v>
      </c>
      <c r="B128" s="562" t="s">
        <v>1518</v>
      </c>
      <c r="C128" s="563" t="s">
        <v>1539</v>
      </c>
      <c r="D128" s="109" t="s">
        <v>158</v>
      </c>
      <c r="E128" s="566" t="s">
        <v>1554</v>
      </c>
      <c r="F128" s="567">
        <v>59865820</v>
      </c>
      <c r="G128" s="563" t="s">
        <v>788</v>
      </c>
    </row>
    <row r="129" spans="1:7" ht="24" customHeight="1">
      <c r="A129" s="109" t="str">
        <f>IF(ISBLANK(B129),"",COUNTA($B$4:B129))</f>
        <v/>
      </c>
      <c r="B129" s="178"/>
      <c r="C129" s="179"/>
      <c r="D129" s="109"/>
      <c r="E129" s="180"/>
      <c r="F129" s="242">
        <f>SUM(F130:F134)</f>
        <v>170823308</v>
      </c>
      <c r="G129" s="619" t="s">
        <v>808</v>
      </c>
    </row>
    <row r="130" spans="1:7" ht="63">
      <c r="A130" s="109">
        <f>IF(ISBLANK(B130),"",COUNTA($B$4:B130))</f>
        <v>108</v>
      </c>
      <c r="B130" s="178" t="s">
        <v>1237</v>
      </c>
      <c r="C130" s="563" t="s">
        <v>1246</v>
      </c>
      <c r="D130" s="109" t="s">
        <v>158</v>
      </c>
      <c r="E130" s="564" t="s">
        <v>1259</v>
      </c>
      <c r="F130" s="565">
        <v>114216921</v>
      </c>
      <c r="G130" s="563" t="s">
        <v>808</v>
      </c>
    </row>
    <row r="131" spans="1:7" ht="73.5">
      <c r="A131" s="109">
        <f>IF(ISBLANK(B131),"",COUNTA($B$4:B131))</f>
        <v>109</v>
      </c>
      <c r="B131" s="178" t="s">
        <v>1237</v>
      </c>
      <c r="C131" s="563" t="s">
        <v>1249</v>
      </c>
      <c r="D131" s="109" t="s">
        <v>158</v>
      </c>
      <c r="E131" s="591" t="s">
        <v>1261</v>
      </c>
      <c r="F131" s="565">
        <v>6011416</v>
      </c>
      <c r="G131" s="563" t="s">
        <v>808</v>
      </c>
    </row>
    <row r="132" spans="1:7" ht="78.75" customHeight="1">
      <c r="A132" s="109">
        <f>IF(ISBLANK(B132),"",COUNTA($B$4:B132))</f>
        <v>110</v>
      </c>
      <c r="B132" s="592" t="s">
        <v>1278</v>
      </c>
      <c r="C132" s="563" t="s">
        <v>1309</v>
      </c>
      <c r="D132" s="109" t="s">
        <v>158</v>
      </c>
      <c r="E132" s="566" t="s">
        <v>1588</v>
      </c>
      <c r="F132" s="567">
        <v>27545063</v>
      </c>
      <c r="G132" s="563" t="s">
        <v>808</v>
      </c>
    </row>
    <row r="133" spans="1:7" ht="73.5">
      <c r="A133" s="109">
        <f>IF(ISBLANK(B133),"",COUNTA($B$4:B133))</f>
        <v>111</v>
      </c>
      <c r="B133" s="592" t="s">
        <v>1278</v>
      </c>
      <c r="C133" s="563" t="s">
        <v>1334</v>
      </c>
      <c r="D133" s="109" t="s">
        <v>158</v>
      </c>
      <c r="E133" s="566" t="s">
        <v>1587</v>
      </c>
      <c r="F133" s="567">
        <v>8232110</v>
      </c>
      <c r="G133" s="563" t="s">
        <v>808</v>
      </c>
    </row>
    <row r="134" spans="1:7" ht="73.5">
      <c r="A134" s="109">
        <f>IF(ISBLANK(B134),"",COUNTA($B$4:B134))</f>
        <v>112</v>
      </c>
      <c r="B134" s="592" t="s">
        <v>1485</v>
      </c>
      <c r="C134" s="563" t="s">
        <v>1489</v>
      </c>
      <c r="D134" s="109" t="s">
        <v>158</v>
      </c>
      <c r="E134" s="566" t="s">
        <v>1490</v>
      </c>
      <c r="F134" s="567">
        <v>14817798</v>
      </c>
      <c r="G134" s="563" t="s">
        <v>808</v>
      </c>
    </row>
    <row r="135" spans="1:7" ht="24" customHeight="1">
      <c r="A135" s="109" t="str">
        <f>IF(ISBLANK(B135),"",COUNTA($B$4:B135))</f>
        <v/>
      </c>
      <c r="B135" s="178"/>
      <c r="C135" s="179"/>
      <c r="D135" s="109"/>
      <c r="E135" s="180"/>
      <c r="F135" s="242">
        <f>SUM(F136:F141)</f>
        <v>223463977</v>
      </c>
      <c r="G135" s="619" t="s">
        <v>809</v>
      </c>
    </row>
    <row r="136" spans="1:7" ht="63">
      <c r="A136" s="109">
        <f>IF(ISBLANK(B136),"",COUNTA($B$4:B136))</f>
        <v>113</v>
      </c>
      <c r="B136" s="178" t="s">
        <v>1237</v>
      </c>
      <c r="C136" s="563" t="s">
        <v>1243</v>
      </c>
      <c r="D136" s="109" t="s">
        <v>158</v>
      </c>
      <c r="E136" s="564" t="s">
        <v>1259</v>
      </c>
      <c r="F136" s="565">
        <v>66454379</v>
      </c>
      <c r="G136" s="563" t="s">
        <v>809</v>
      </c>
    </row>
    <row r="137" spans="1:7" ht="73.5">
      <c r="A137" s="109">
        <f>IF(ISBLANK(B137),"",COUNTA($B$4:B137))</f>
        <v>114</v>
      </c>
      <c r="B137" s="178" t="s">
        <v>1237</v>
      </c>
      <c r="C137" s="563" t="s">
        <v>1252</v>
      </c>
      <c r="D137" s="109" t="s">
        <v>158</v>
      </c>
      <c r="E137" s="564" t="s">
        <v>1261</v>
      </c>
      <c r="F137" s="565">
        <v>3497599</v>
      </c>
      <c r="G137" s="563" t="s">
        <v>809</v>
      </c>
    </row>
    <row r="138" spans="1:7" ht="74.25" customHeight="1">
      <c r="A138" s="109">
        <f>IF(ISBLANK(B138),"",COUNTA($B$4:B138))</f>
        <v>115</v>
      </c>
      <c r="B138" s="592" t="s">
        <v>1278</v>
      </c>
      <c r="C138" s="563" t="s">
        <v>1288</v>
      </c>
      <c r="D138" s="109" t="s">
        <v>158</v>
      </c>
      <c r="E138" s="187" t="s">
        <v>1453</v>
      </c>
      <c r="F138" s="236">
        <v>21487175</v>
      </c>
      <c r="G138" s="563" t="s">
        <v>809</v>
      </c>
    </row>
    <row r="139" spans="1:7" ht="84">
      <c r="A139" s="109">
        <f>IF(ISBLANK(B139),"",COUNTA($B$4:B139))</f>
        <v>116</v>
      </c>
      <c r="B139" s="592" t="s">
        <v>1278</v>
      </c>
      <c r="C139" s="563" t="s">
        <v>1318</v>
      </c>
      <c r="D139" s="109" t="s">
        <v>158</v>
      </c>
      <c r="E139" s="187" t="s">
        <v>1455</v>
      </c>
      <c r="F139" s="236">
        <v>21972128</v>
      </c>
      <c r="G139" s="563" t="s">
        <v>809</v>
      </c>
    </row>
    <row r="140" spans="1:7" ht="73.5">
      <c r="A140" s="109">
        <f>IF(ISBLANK(B140),"",COUNTA($B$4:B140))</f>
        <v>117</v>
      </c>
      <c r="B140" s="562" t="s">
        <v>1423</v>
      </c>
      <c r="C140" s="563" t="s">
        <v>1425</v>
      </c>
      <c r="D140" s="109" t="s">
        <v>158</v>
      </c>
      <c r="E140" s="566" t="s">
        <v>1461</v>
      </c>
      <c r="F140" s="567">
        <v>48984276</v>
      </c>
      <c r="G140" s="563" t="s">
        <v>809</v>
      </c>
    </row>
    <row r="141" spans="1:7" ht="73.5">
      <c r="A141" s="109">
        <f>IF(ISBLANK(B141),"",COUNTA($B$4:B141))</f>
        <v>118</v>
      </c>
      <c r="B141" s="562" t="s">
        <v>1518</v>
      </c>
      <c r="C141" s="563" t="s">
        <v>1540</v>
      </c>
      <c r="D141" s="109" t="s">
        <v>158</v>
      </c>
      <c r="E141" s="566" t="s">
        <v>1554</v>
      </c>
      <c r="F141" s="567">
        <v>61068420</v>
      </c>
      <c r="G141" s="563" t="s">
        <v>809</v>
      </c>
    </row>
    <row r="142" spans="1:7" ht="24" customHeight="1">
      <c r="A142" s="109" t="str">
        <f>IF(ISBLANK(B142),"",COUNTA($B$4:B142))</f>
        <v/>
      </c>
      <c r="B142" s="592"/>
      <c r="C142" s="563"/>
      <c r="D142" s="109"/>
      <c r="E142" s="564"/>
      <c r="F142" s="246">
        <f>SUM(F143:F155)</f>
        <v>374640062</v>
      </c>
      <c r="G142" s="619" t="s">
        <v>814</v>
      </c>
    </row>
    <row r="143" spans="1:7" ht="63">
      <c r="A143" s="109">
        <f>IF(ISBLANK(B143),"",COUNTA($B$4:B143))</f>
        <v>119</v>
      </c>
      <c r="B143" s="178" t="s">
        <v>1237</v>
      </c>
      <c r="C143" s="563" t="s">
        <v>1241</v>
      </c>
      <c r="D143" s="109" t="s">
        <v>158</v>
      </c>
      <c r="E143" s="564" t="s">
        <v>1259</v>
      </c>
      <c r="F143" s="565">
        <v>234623169</v>
      </c>
      <c r="G143" s="563" t="s">
        <v>814</v>
      </c>
    </row>
    <row r="144" spans="1:7" ht="73.5">
      <c r="A144" s="109">
        <f>IF(ISBLANK(B144),"",COUNTA($B$4:B144))</f>
        <v>120</v>
      </c>
      <c r="B144" s="178" t="s">
        <v>1237</v>
      </c>
      <c r="C144" s="563" t="s">
        <v>1254</v>
      </c>
      <c r="D144" s="109" t="s">
        <v>158</v>
      </c>
      <c r="E144" s="564" t="s">
        <v>1261</v>
      </c>
      <c r="F144" s="565">
        <v>12348590</v>
      </c>
      <c r="G144" s="563" t="s">
        <v>814</v>
      </c>
    </row>
    <row r="145" spans="1:7" ht="75.75" customHeight="1">
      <c r="A145" s="109">
        <f>IF(ISBLANK(B145),"",COUNTA($B$4:B145))</f>
        <v>121</v>
      </c>
      <c r="B145" s="592" t="s">
        <v>1278</v>
      </c>
      <c r="C145" s="563" t="s">
        <v>1280</v>
      </c>
      <c r="D145" s="109" t="s">
        <v>158</v>
      </c>
      <c r="E145" s="187" t="s">
        <v>1649</v>
      </c>
      <c r="F145" s="236">
        <v>7401146</v>
      </c>
      <c r="G145" s="563" t="s">
        <v>814</v>
      </c>
    </row>
    <row r="146" spans="1:7" ht="75.75" customHeight="1">
      <c r="A146" s="109">
        <f>IF(ISBLANK(B146),"",COUNTA($B$4:B146))</f>
        <v>122</v>
      </c>
      <c r="B146" s="592" t="s">
        <v>1278</v>
      </c>
      <c r="C146" s="563" t="s">
        <v>1287</v>
      </c>
      <c r="D146" s="109" t="s">
        <v>158</v>
      </c>
      <c r="E146" s="187" t="s">
        <v>1453</v>
      </c>
      <c r="F146" s="236">
        <v>7246071</v>
      </c>
      <c r="G146" s="563" t="s">
        <v>814</v>
      </c>
    </row>
    <row r="147" spans="1:7" ht="73.5">
      <c r="A147" s="109">
        <f>IF(ISBLANK(B147),"",COUNTA($B$4:B147))</f>
        <v>123</v>
      </c>
      <c r="B147" s="592" t="s">
        <v>1278</v>
      </c>
      <c r="C147" s="563" t="s">
        <v>1302</v>
      </c>
      <c r="D147" s="109" t="s">
        <v>158</v>
      </c>
      <c r="E147" s="566" t="s">
        <v>1589</v>
      </c>
      <c r="F147" s="567">
        <v>7221524</v>
      </c>
      <c r="G147" s="563" t="s">
        <v>814</v>
      </c>
    </row>
    <row r="148" spans="1:7" ht="76.5" customHeight="1">
      <c r="A148" s="109">
        <f>IF(ISBLANK(B148),"",COUNTA($B$4:B148))</f>
        <v>124</v>
      </c>
      <c r="B148" s="592" t="s">
        <v>1278</v>
      </c>
      <c r="C148" s="563" t="s">
        <v>1317</v>
      </c>
      <c r="D148" s="109" t="s">
        <v>158</v>
      </c>
      <c r="E148" s="187" t="s">
        <v>1455</v>
      </c>
      <c r="F148" s="236">
        <v>7253197</v>
      </c>
      <c r="G148" s="563" t="s">
        <v>814</v>
      </c>
    </row>
    <row r="149" spans="1:7" ht="73.5">
      <c r="A149" s="109">
        <f>IF(ISBLANK(B149),"",COUNTA($B$4:B149))</f>
        <v>125</v>
      </c>
      <c r="B149" s="592" t="s">
        <v>1278</v>
      </c>
      <c r="C149" s="563" t="s">
        <v>1328</v>
      </c>
      <c r="D149" s="109" t="s">
        <v>158</v>
      </c>
      <c r="E149" s="566" t="s">
        <v>1584</v>
      </c>
      <c r="F149" s="567">
        <v>16099424</v>
      </c>
      <c r="G149" s="563" t="s">
        <v>814</v>
      </c>
    </row>
    <row r="150" spans="1:7" ht="73.5">
      <c r="A150" s="109">
        <f>IF(ISBLANK(B150),"",COUNTA($B$4:B150))</f>
        <v>126</v>
      </c>
      <c r="B150" s="592" t="s">
        <v>1278</v>
      </c>
      <c r="C150" s="563" t="s">
        <v>1336</v>
      </c>
      <c r="D150" s="109" t="s">
        <v>158</v>
      </c>
      <c r="E150" s="566" t="s">
        <v>1587</v>
      </c>
      <c r="F150" s="567">
        <v>7264479</v>
      </c>
      <c r="G150" s="563" t="s">
        <v>814</v>
      </c>
    </row>
    <row r="151" spans="1:7" ht="73.5">
      <c r="A151" s="109">
        <f>IF(ISBLANK(B151),"",COUNTA($B$4:B151))</f>
        <v>127</v>
      </c>
      <c r="B151" s="562" t="s">
        <v>1343</v>
      </c>
      <c r="C151" s="563" t="s">
        <v>1388</v>
      </c>
      <c r="D151" s="109" t="s">
        <v>158</v>
      </c>
      <c r="E151" s="564" t="s">
        <v>1395</v>
      </c>
      <c r="F151" s="565">
        <v>8999860</v>
      </c>
      <c r="G151" s="563" t="s">
        <v>814</v>
      </c>
    </row>
    <row r="152" spans="1:7" ht="77.25" customHeight="1">
      <c r="A152" s="109">
        <f>IF(ISBLANK(B152),"",COUNTA($B$4:B152))</f>
        <v>128</v>
      </c>
      <c r="B152" s="562" t="s">
        <v>1343</v>
      </c>
      <c r="C152" s="563" t="s">
        <v>1381</v>
      </c>
      <c r="D152" s="109" t="s">
        <v>158</v>
      </c>
      <c r="E152" s="566" t="s">
        <v>1458</v>
      </c>
      <c r="F152" s="567">
        <v>16199988</v>
      </c>
      <c r="G152" s="563" t="s">
        <v>814</v>
      </c>
    </row>
    <row r="153" spans="1:7" ht="78.75" customHeight="1">
      <c r="A153" s="109">
        <f>IF(ISBLANK(B153),"",COUNTA($B$4:B153))</f>
        <v>129</v>
      </c>
      <c r="B153" s="562" t="s">
        <v>1485</v>
      </c>
      <c r="C153" s="563" t="s">
        <v>1493</v>
      </c>
      <c r="D153" s="109" t="s">
        <v>158</v>
      </c>
      <c r="E153" s="566" t="s">
        <v>1492</v>
      </c>
      <c r="F153" s="567">
        <v>13076062</v>
      </c>
      <c r="G153" s="563" t="s">
        <v>814</v>
      </c>
    </row>
    <row r="154" spans="1:7" ht="73.5">
      <c r="A154" s="109">
        <f>IF(ISBLANK(B154),"",COUNTA($B$4:B154))</f>
        <v>130</v>
      </c>
      <c r="B154" s="562" t="s">
        <v>1518</v>
      </c>
      <c r="C154" s="563" t="s">
        <v>1535</v>
      </c>
      <c r="D154" s="109" t="s">
        <v>158</v>
      </c>
      <c r="E154" s="566" t="s">
        <v>1552</v>
      </c>
      <c r="F154" s="567">
        <v>16199852</v>
      </c>
      <c r="G154" s="563" t="s">
        <v>814</v>
      </c>
    </row>
    <row r="155" spans="1:7" ht="73.5">
      <c r="A155" s="109">
        <f>IF(ISBLANK(B155),"",COUNTA($B$4:B155))</f>
        <v>131</v>
      </c>
      <c r="B155" s="562" t="s">
        <v>1518</v>
      </c>
      <c r="C155" s="563" t="s">
        <v>1541</v>
      </c>
      <c r="D155" s="109" t="s">
        <v>158</v>
      </c>
      <c r="E155" s="566" t="s">
        <v>1554</v>
      </c>
      <c r="F155" s="567">
        <v>20706700</v>
      </c>
      <c r="G155" s="563" t="s">
        <v>814</v>
      </c>
    </row>
    <row r="156" spans="1:7" ht="24" customHeight="1">
      <c r="A156" s="109" t="str">
        <f>IF(ISBLANK(B156),"",COUNTA($B$4:B156))</f>
        <v/>
      </c>
      <c r="B156" s="178"/>
      <c r="C156" s="179"/>
      <c r="D156" s="109"/>
      <c r="E156" s="180"/>
      <c r="F156" s="242">
        <f>SUM(F157:F160)</f>
        <v>109762337</v>
      </c>
      <c r="G156" s="619" t="s">
        <v>1340</v>
      </c>
    </row>
    <row r="157" spans="1:7" ht="63">
      <c r="A157" s="109">
        <f>IF(ISBLANK(B157),"",COUNTA($B$4:B157))</f>
        <v>132</v>
      </c>
      <c r="B157" s="178" t="s">
        <v>1237</v>
      </c>
      <c r="C157" s="563" t="s">
        <v>1244</v>
      </c>
      <c r="D157" s="109" t="s">
        <v>158</v>
      </c>
      <c r="E157" s="564" t="s">
        <v>1259</v>
      </c>
      <c r="F157" s="565">
        <v>62442945</v>
      </c>
      <c r="G157" s="563" t="s">
        <v>1340</v>
      </c>
    </row>
    <row r="158" spans="1:7" ht="73.5">
      <c r="A158" s="109">
        <f>IF(ISBLANK(B158),"",COUNTA($B$4:B158))</f>
        <v>133</v>
      </c>
      <c r="B158" s="178" t="s">
        <v>1237</v>
      </c>
      <c r="C158" s="563" t="s">
        <v>1251</v>
      </c>
      <c r="D158" s="109" t="s">
        <v>158</v>
      </c>
      <c r="E158" s="564" t="s">
        <v>1261</v>
      </c>
      <c r="F158" s="565">
        <v>3286471</v>
      </c>
      <c r="G158" s="563" t="s">
        <v>1340</v>
      </c>
    </row>
    <row r="159" spans="1:7" ht="75" customHeight="1">
      <c r="A159" s="109">
        <f>IF(ISBLANK(B159),"",COUNTA($B$4:B159))</f>
        <v>134</v>
      </c>
      <c r="B159" s="592" t="s">
        <v>1278</v>
      </c>
      <c r="C159" s="563" t="s">
        <v>1282</v>
      </c>
      <c r="D159" s="109" t="s">
        <v>158</v>
      </c>
      <c r="E159" s="187" t="s">
        <v>1451</v>
      </c>
      <c r="F159" s="236">
        <v>21925676</v>
      </c>
      <c r="G159" s="563" t="s">
        <v>1340</v>
      </c>
    </row>
    <row r="160" spans="1:7" ht="74.25" customHeight="1">
      <c r="A160" s="109">
        <f>IF(ISBLANK(B160),"",COUNTA($B$4:B160))</f>
        <v>135</v>
      </c>
      <c r="B160" s="592" t="s">
        <v>1278</v>
      </c>
      <c r="C160" s="563" t="s">
        <v>1289</v>
      </c>
      <c r="D160" s="109" t="s">
        <v>158</v>
      </c>
      <c r="E160" s="187" t="s">
        <v>1651</v>
      </c>
      <c r="F160" s="236">
        <v>22107245</v>
      </c>
      <c r="G160" s="563" t="s">
        <v>1340</v>
      </c>
    </row>
    <row r="161" spans="1:7" ht="24" customHeight="1">
      <c r="A161" s="109" t="str">
        <f>IF(ISBLANK(B161),"",COUNTA($B$4:B161))</f>
        <v/>
      </c>
      <c r="B161" s="592"/>
      <c r="C161" s="563"/>
      <c r="D161" s="109"/>
      <c r="E161" s="564"/>
      <c r="F161" s="246">
        <f>F162+F163+F164+F165</f>
        <v>54117225</v>
      </c>
      <c r="G161" s="542" t="s">
        <v>452</v>
      </c>
    </row>
    <row r="162" spans="1:7" ht="63">
      <c r="A162" s="109">
        <f>IF(ISBLANK(B162),"",COUNTA($B$4:B162))</f>
        <v>136</v>
      </c>
      <c r="B162" s="562" t="s">
        <v>1423</v>
      </c>
      <c r="C162" s="563" t="s">
        <v>1443</v>
      </c>
      <c r="D162" s="109" t="s">
        <v>158</v>
      </c>
      <c r="E162" s="187" t="s">
        <v>1449</v>
      </c>
      <c r="F162" s="236">
        <v>8346225</v>
      </c>
      <c r="G162" s="189" t="s">
        <v>452</v>
      </c>
    </row>
    <row r="163" spans="1:7" ht="42">
      <c r="A163" s="109">
        <f>IF(ISBLANK(B163),"",COUNTA($B$4:B163))</f>
        <v>137</v>
      </c>
      <c r="B163" s="562" t="s">
        <v>1482</v>
      </c>
      <c r="C163" s="563" t="s">
        <v>1483</v>
      </c>
      <c r="D163" s="109" t="s">
        <v>158</v>
      </c>
      <c r="E163" s="566" t="s">
        <v>1484</v>
      </c>
      <c r="F163" s="567">
        <v>19500000</v>
      </c>
      <c r="G163" s="570" t="s">
        <v>452</v>
      </c>
    </row>
    <row r="164" spans="1:7" ht="52.5">
      <c r="A164" s="109">
        <f>IF(ISBLANK(B164),"",COUNTA($B$4:B164))</f>
        <v>138</v>
      </c>
      <c r="B164" s="562" t="s">
        <v>1568</v>
      </c>
      <c r="C164" s="563" t="s">
        <v>1572</v>
      </c>
      <c r="D164" s="109" t="s">
        <v>158</v>
      </c>
      <c r="E164" s="187" t="s">
        <v>1579</v>
      </c>
      <c r="F164" s="236">
        <v>11271000</v>
      </c>
      <c r="G164" s="189" t="s">
        <v>452</v>
      </c>
    </row>
    <row r="165" spans="1:7" ht="42">
      <c r="A165" s="109">
        <f>IF(ISBLANK(B165),"",COUNTA($B$4:B249))</f>
        <v>211</v>
      </c>
      <c r="B165" s="562" t="s">
        <v>1397</v>
      </c>
      <c r="C165" s="563" t="s">
        <v>1412</v>
      </c>
      <c r="D165" s="109" t="s">
        <v>158</v>
      </c>
      <c r="E165" s="566" t="s">
        <v>1416</v>
      </c>
      <c r="F165" s="567">
        <v>15000000</v>
      </c>
      <c r="G165" s="563" t="s">
        <v>461</v>
      </c>
    </row>
    <row r="166" spans="1:7" ht="25.5" customHeight="1">
      <c r="A166" s="109" t="str">
        <f>IF(ISBLANK(B166),"",COUNTA($B$4:B166))</f>
        <v/>
      </c>
      <c r="B166" s="592"/>
      <c r="C166" s="563"/>
      <c r="D166" s="109"/>
      <c r="E166" s="564"/>
      <c r="F166" s="246">
        <f>F167+F168+F169+F170</f>
        <v>514588305</v>
      </c>
      <c r="G166" s="619" t="s">
        <v>557</v>
      </c>
    </row>
    <row r="167" spans="1:7" ht="73.5">
      <c r="A167" s="109">
        <f>IF(ISBLANK(B167),"",COUNTA($B$4:B167))</f>
        <v>140</v>
      </c>
      <c r="B167" s="562" t="s">
        <v>1343</v>
      </c>
      <c r="C167" s="563" t="s">
        <v>1356</v>
      </c>
      <c r="D167" s="109" t="s">
        <v>158</v>
      </c>
      <c r="E167" s="566" t="s">
        <v>1466</v>
      </c>
      <c r="F167" s="567">
        <v>128647011</v>
      </c>
      <c r="G167" s="563" t="s">
        <v>557</v>
      </c>
    </row>
    <row r="168" spans="1:7" ht="73.5">
      <c r="A168" s="109">
        <f>IF(ISBLANK(B168),"",COUNTA($B$4:B168))</f>
        <v>141</v>
      </c>
      <c r="B168" s="562" t="s">
        <v>1343</v>
      </c>
      <c r="C168" s="563" t="s">
        <v>1376</v>
      </c>
      <c r="D168" s="109" t="s">
        <v>158</v>
      </c>
      <c r="E168" s="566" t="s">
        <v>1463</v>
      </c>
      <c r="F168" s="567">
        <v>128646966</v>
      </c>
      <c r="G168" s="563" t="s">
        <v>557</v>
      </c>
    </row>
    <row r="169" spans="1:7" ht="73.5">
      <c r="A169" s="109">
        <f>IF(ISBLANK(B169),"",COUNTA($B$4:B169))</f>
        <v>142</v>
      </c>
      <c r="B169" s="562" t="s">
        <v>1397</v>
      </c>
      <c r="C169" s="563" t="s">
        <v>1409</v>
      </c>
      <c r="D169" s="109" t="s">
        <v>158</v>
      </c>
      <c r="E169" s="566" t="s">
        <v>1464</v>
      </c>
      <c r="F169" s="567">
        <v>128647103</v>
      </c>
      <c r="G169" s="563" t="s">
        <v>557</v>
      </c>
    </row>
    <row r="170" spans="1:7" ht="66.75" customHeight="1">
      <c r="A170" s="109">
        <f>IF(ISBLANK(B170),"",COUNTA($B$4:B170))</f>
        <v>143</v>
      </c>
      <c r="B170" s="562" t="s">
        <v>1423</v>
      </c>
      <c r="C170" s="563" t="s">
        <v>1435</v>
      </c>
      <c r="D170" s="109" t="s">
        <v>158</v>
      </c>
      <c r="E170" s="566" t="s">
        <v>1465</v>
      </c>
      <c r="F170" s="567">
        <v>128647225</v>
      </c>
      <c r="G170" s="563" t="s">
        <v>557</v>
      </c>
    </row>
    <row r="171" spans="1:7" ht="24.75" customHeight="1">
      <c r="A171" s="109" t="str">
        <f>IF(ISBLANK(B171),"",COUNTA($B$4:B171))</f>
        <v/>
      </c>
      <c r="B171" s="562"/>
      <c r="C171" s="563"/>
      <c r="D171" s="109"/>
      <c r="E171" s="564"/>
      <c r="F171" s="246">
        <f>SUM(F172:F176)</f>
        <v>253882245</v>
      </c>
      <c r="G171" s="619" t="s">
        <v>872</v>
      </c>
    </row>
    <row r="172" spans="1:7" ht="73.5">
      <c r="A172" s="109">
        <f>IF(ISBLANK(B172),"",COUNTA($B$4:B172))</f>
        <v>144</v>
      </c>
      <c r="B172" s="562" t="s">
        <v>1343</v>
      </c>
      <c r="C172" s="563" t="s">
        <v>1348</v>
      </c>
      <c r="D172" s="109" t="s">
        <v>158</v>
      </c>
      <c r="E172" s="564" t="s">
        <v>1396</v>
      </c>
      <c r="F172" s="565">
        <v>68586332</v>
      </c>
      <c r="G172" s="563" t="s">
        <v>872</v>
      </c>
    </row>
    <row r="173" spans="1:7" ht="68.25" customHeight="1">
      <c r="A173" s="109">
        <f>IF(ISBLANK(B173),"",COUNTA($B$4:B173))</f>
        <v>145</v>
      </c>
      <c r="B173" s="562" t="s">
        <v>1343</v>
      </c>
      <c r="C173" s="563" t="s">
        <v>1367</v>
      </c>
      <c r="D173" s="109" t="s">
        <v>158</v>
      </c>
      <c r="E173" s="187" t="s">
        <v>1652</v>
      </c>
      <c r="F173" s="236">
        <v>30758609</v>
      </c>
      <c r="G173" s="563" t="s">
        <v>872</v>
      </c>
    </row>
    <row r="174" spans="1:7" ht="76.5" customHeight="1">
      <c r="A174" s="109">
        <f>IF(ISBLANK(B174),"",COUNTA($B$4:B174))</f>
        <v>146</v>
      </c>
      <c r="B174" s="562" t="s">
        <v>1397</v>
      </c>
      <c r="C174" s="563" t="s">
        <v>1402</v>
      </c>
      <c r="D174" s="109" t="s">
        <v>158</v>
      </c>
      <c r="E174" s="187" t="s">
        <v>1653</v>
      </c>
      <c r="F174" s="236">
        <v>30761650</v>
      </c>
      <c r="G174" s="563" t="s">
        <v>872</v>
      </c>
    </row>
    <row r="175" spans="1:7" ht="76.5" customHeight="1">
      <c r="A175" s="109">
        <f>IF(ISBLANK(B175),"",COUNTA($B$4:B175))</f>
        <v>147</v>
      </c>
      <c r="B175" s="562" t="s">
        <v>1397</v>
      </c>
      <c r="C175" s="563" t="s">
        <v>1406</v>
      </c>
      <c r="D175" s="109" t="s">
        <v>158</v>
      </c>
      <c r="E175" s="187" t="s">
        <v>1473</v>
      </c>
      <c r="F175" s="236">
        <v>55189336</v>
      </c>
      <c r="G175" s="563" t="s">
        <v>872</v>
      </c>
    </row>
    <row r="176" spans="1:7" ht="67.5" customHeight="1">
      <c r="A176" s="109">
        <f>IF(ISBLANK(B176),"",COUNTA($B$4:B176))</f>
        <v>148</v>
      </c>
      <c r="B176" s="562" t="s">
        <v>1397</v>
      </c>
      <c r="C176" s="563" t="s">
        <v>1411</v>
      </c>
      <c r="D176" s="109" t="s">
        <v>158</v>
      </c>
      <c r="E176" s="187" t="s">
        <v>1464</v>
      </c>
      <c r="F176" s="236">
        <v>68586318</v>
      </c>
      <c r="G176" s="563" t="s">
        <v>872</v>
      </c>
    </row>
    <row r="177" spans="1:7" ht="63" customHeight="1">
      <c r="A177" s="109">
        <f>IF(ISBLANK(B177),"",COUNTA($B$4:B177))</f>
        <v>149</v>
      </c>
      <c r="B177" s="562" t="s">
        <v>1343</v>
      </c>
      <c r="C177" s="563" t="s">
        <v>1361</v>
      </c>
      <c r="D177" s="109" t="s">
        <v>158</v>
      </c>
      <c r="E177" s="187" t="s">
        <v>1468</v>
      </c>
      <c r="F177" s="246">
        <v>160664381</v>
      </c>
      <c r="G177" s="542" t="s">
        <v>885</v>
      </c>
    </row>
    <row r="178" spans="1:7" ht="24" customHeight="1">
      <c r="A178" s="109" t="str">
        <f>IF(ISBLANK(B178),"",COUNTA($B$4:B178))</f>
        <v/>
      </c>
      <c r="B178" s="562"/>
      <c r="C178" s="563"/>
      <c r="D178" s="109"/>
      <c r="E178" s="564"/>
      <c r="F178" s="246">
        <f>F179+F180</f>
        <v>323682699</v>
      </c>
      <c r="G178" s="542" t="s">
        <v>890</v>
      </c>
    </row>
    <row r="179" spans="1:7" ht="73.5">
      <c r="A179" s="109">
        <f>IF(ISBLANK(B179),"",COUNTA($B$4:B179))</f>
        <v>150</v>
      </c>
      <c r="B179" s="562" t="s">
        <v>1343</v>
      </c>
      <c r="C179" s="563" t="s">
        <v>1374</v>
      </c>
      <c r="D179" s="109" t="s">
        <v>158</v>
      </c>
      <c r="E179" s="187" t="s">
        <v>1469</v>
      </c>
      <c r="F179" s="236">
        <v>161841391</v>
      </c>
      <c r="G179" s="570" t="s">
        <v>890</v>
      </c>
    </row>
    <row r="180" spans="1:7" ht="67.5" customHeight="1">
      <c r="A180" s="109">
        <f>IF(ISBLANK(B180),"",COUNTA($B$4:B180))</f>
        <v>151</v>
      </c>
      <c r="B180" s="562" t="s">
        <v>1397</v>
      </c>
      <c r="C180" s="563" t="s">
        <v>1410</v>
      </c>
      <c r="D180" s="109" t="s">
        <v>158</v>
      </c>
      <c r="E180" s="187" t="s">
        <v>1464</v>
      </c>
      <c r="F180" s="236">
        <v>161841308</v>
      </c>
      <c r="G180" s="570" t="s">
        <v>890</v>
      </c>
    </row>
    <row r="181" spans="1:7" ht="24" customHeight="1">
      <c r="A181" s="109" t="str">
        <f>IF(ISBLANK(B181),"",COUNTA($B$4:B181))</f>
        <v/>
      </c>
      <c r="B181" s="562"/>
      <c r="C181" s="563"/>
      <c r="D181" s="109"/>
      <c r="E181" s="564"/>
      <c r="F181" s="246">
        <f>SUM(F182:F192)</f>
        <v>2574152574</v>
      </c>
      <c r="G181" s="619" t="s">
        <v>563</v>
      </c>
    </row>
    <row r="182" spans="1:7" ht="73.5">
      <c r="A182" s="109">
        <f>IF(ISBLANK(B182),"",COUNTA($B$4:B182))</f>
        <v>152</v>
      </c>
      <c r="B182" s="178" t="s">
        <v>1237</v>
      </c>
      <c r="C182" s="563" t="s">
        <v>1262</v>
      </c>
      <c r="D182" s="109" t="s">
        <v>158</v>
      </c>
      <c r="E182" s="564" t="s">
        <v>1273</v>
      </c>
      <c r="F182" s="565">
        <v>86757577</v>
      </c>
      <c r="G182" s="563" t="s">
        <v>563</v>
      </c>
    </row>
    <row r="183" spans="1:7" ht="73.5">
      <c r="A183" s="109">
        <f>IF(ISBLANK(B183),"",COUNTA($B$4:B183))</f>
        <v>153</v>
      </c>
      <c r="B183" s="562" t="s">
        <v>1343</v>
      </c>
      <c r="C183" s="563" t="s">
        <v>1344</v>
      </c>
      <c r="D183" s="109" t="s">
        <v>158</v>
      </c>
      <c r="E183" s="564" t="s">
        <v>1396</v>
      </c>
      <c r="F183" s="565">
        <v>262523262</v>
      </c>
      <c r="G183" s="563" t="s">
        <v>563</v>
      </c>
    </row>
    <row r="184" spans="1:7" ht="73.5">
      <c r="A184" s="109">
        <f>IF(ISBLANK(B184),"",COUNTA($B$4:B184))</f>
        <v>154</v>
      </c>
      <c r="B184" s="562" t="s">
        <v>1343</v>
      </c>
      <c r="C184" s="563" t="s">
        <v>1357</v>
      </c>
      <c r="D184" s="109" t="s">
        <v>158</v>
      </c>
      <c r="E184" s="564" t="s">
        <v>1392</v>
      </c>
      <c r="F184" s="565">
        <v>264773105</v>
      </c>
      <c r="G184" s="563" t="s">
        <v>563</v>
      </c>
    </row>
    <row r="185" spans="1:7" ht="68.25" customHeight="1">
      <c r="A185" s="109">
        <f>IF(ISBLANK(B185),"",COUNTA($B$4:B185))</f>
        <v>155</v>
      </c>
      <c r="B185" s="562" t="s">
        <v>1343</v>
      </c>
      <c r="C185" s="563" t="s">
        <v>1350</v>
      </c>
      <c r="D185" s="109" t="s">
        <v>158</v>
      </c>
      <c r="E185" s="187" t="s">
        <v>1466</v>
      </c>
      <c r="F185" s="236">
        <v>420036739</v>
      </c>
      <c r="G185" s="563" t="s">
        <v>563</v>
      </c>
    </row>
    <row r="186" spans="1:7" ht="67.5" customHeight="1">
      <c r="A186" s="109">
        <f>IF(ISBLANK(B186),"",COUNTA($B$4:B186))</f>
        <v>156</v>
      </c>
      <c r="B186" s="562" t="s">
        <v>1343</v>
      </c>
      <c r="C186" s="563" t="s">
        <v>1362</v>
      </c>
      <c r="D186" s="109" t="s">
        <v>158</v>
      </c>
      <c r="E186" s="187" t="s">
        <v>1652</v>
      </c>
      <c r="F186" s="236">
        <v>142947232</v>
      </c>
      <c r="G186" s="563" t="s">
        <v>563</v>
      </c>
    </row>
    <row r="187" spans="1:7" ht="73.5">
      <c r="A187" s="109">
        <f>IF(ISBLANK(B187),"",COUNTA($B$4:B187))</f>
        <v>157</v>
      </c>
      <c r="B187" s="562" t="s">
        <v>1343</v>
      </c>
      <c r="C187" s="563" t="s">
        <v>1369</v>
      </c>
      <c r="D187" s="109" t="s">
        <v>158</v>
      </c>
      <c r="E187" s="187" t="s">
        <v>1469</v>
      </c>
      <c r="F187" s="236">
        <v>258828910</v>
      </c>
      <c r="G187" s="563" t="s">
        <v>563</v>
      </c>
    </row>
    <row r="188" spans="1:7" ht="67.5" customHeight="1">
      <c r="A188" s="109">
        <f>IF(ISBLANK(B188),"",COUNTA($B$4:B188))</f>
        <v>158</v>
      </c>
      <c r="B188" s="562" t="s">
        <v>1343</v>
      </c>
      <c r="C188" s="563" t="s">
        <v>1375</v>
      </c>
      <c r="D188" s="109" t="s">
        <v>158</v>
      </c>
      <c r="E188" s="187" t="s">
        <v>1463</v>
      </c>
      <c r="F188" s="236">
        <v>373832308</v>
      </c>
      <c r="G188" s="563" t="s">
        <v>563</v>
      </c>
    </row>
    <row r="189" spans="1:7" ht="77.25" customHeight="1">
      <c r="A189" s="109">
        <f>IF(ISBLANK(B189),"",COUNTA($B$4:B189))</f>
        <v>159</v>
      </c>
      <c r="B189" s="562" t="s">
        <v>1397</v>
      </c>
      <c r="C189" s="563" t="s">
        <v>1398</v>
      </c>
      <c r="D189" s="109" t="s">
        <v>158</v>
      </c>
      <c r="E189" s="187" t="s">
        <v>1470</v>
      </c>
      <c r="F189" s="236">
        <v>71606300</v>
      </c>
      <c r="G189" s="563" t="s">
        <v>563</v>
      </c>
    </row>
    <row r="190" spans="1:7" ht="77.25" customHeight="1">
      <c r="A190" s="109">
        <f>IF(ISBLANK(B190),"",COUNTA($B$4:B190))</f>
        <v>160</v>
      </c>
      <c r="B190" s="562" t="s">
        <v>1397</v>
      </c>
      <c r="C190" s="563" t="s">
        <v>1403</v>
      </c>
      <c r="D190" s="109" t="s">
        <v>158</v>
      </c>
      <c r="E190" s="187" t="s">
        <v>1473</v>
      </c>
      <c r="F190" s="236">
        <v>167801193</v>
      </c>
      <c r="G190" s="563" t="s">
        <v>563</v>
      </c>
    </row>
    <row r="191" spans="1:7" ht="66" customHeight="1">
      <c r="A191" s="109">
        <f>IF(ISBLANK(B191),"",COUNTA($B$4:B191))</f>
        <v>161</v>
      </c>
      <c r="B191" s="562" t="s">
        <v>1397</v>
      </c>
      <c r="C191" s="563" t="s">
        <v>1407</v>
      </c>
      <c r="D191" s="109" t="s">
        <v>158</v>
      </c>
      <c r="E191" s="187" t="s">
        <v>1654</v>
      </c>
      <c r="F191" s="236">
        <v>262522958</v>
      </c>
      <c r="G191" s="563" t="s">
        <v>563</v>
      </c>
    </row>
    <row r="192" spans="1:7" ht="69" customHeight="1">
      <c r="A192" s="109">
        <f>IF(ISBLANK(B192),"",COUNTA($B$4:B192))</f>
        <v>162</v>
      </c>
      <c r="B192" s="562" t="s">
        <v>1423</v>
      </c>
      <c r="C192" s="563" t="s">
        <v>1429</v>
      </c>
      <c r="D192" s="109" t="s">
        <v>158</v>
      </c>
      <c r="E192" s="564" t="s">
        <v>1445</v>
      </c>
      <c r="F192" s="565">
        <v>262522990</v>
      </c>
      <c r="G192" s="563" t="s">
        <v>563</v>
      </c>
    </row>
    <row r="193" spans="1:7" ht="24" customHeight="1">
      <c r="A193" s="109" t="str">
        <f>IF(ISBLANK(B193),"",COUNTA($B$4:B193))</f>
        <v/>
      </c>
      <c r="B193" s="178"/>
      <c r="C193" s="179"/>
      <c r="D193" s="109"/>
      <c r="E193" s="180"/>
      <c r="F193" s="242">
        <f>SUM(F194:F204)</f>
        <v>699817375</v>
      </c>
      <c r="G193" s="619" t="s">
        <v>923</v>
      </c>
    </row>
    <row r="194" spans="1:7" ht="73.5">
      <c r="A194" s="109">
        <f>IF(ISBLANK(B194),"",COUNTA($B$4:B194))</f>
        <v>163</v>
      </c>
      <c r="B194" s="178" t="s">
        <v>1237</v>
      </c>
      <c r="C194" s="563" t="s">
        <v>1265</v>
      </c>
      <c r="D194" s="109" t="s">
        <v>158</v>
      </c>
      <c r="E194" s="564" t="s">
        <v>1273</v>
      </c>
      <c r="F194" s="565">
        <v>58886753</v>
      </c>
      <c r="G194" s="563" t="s">
        <v>923</v>
      </c>
    </row>
    <row r="195" spans="1:7" ht="84">
      <c r="A195" s="109">
        <f>IF(ISBLANK(B195),"",COUNTA($B$4:B195))</f>
        <v>164</v>
      </c>
      <c r="B195" s="592" t="s">
        <v>1272</v>
      </c>
      <c r="C195" s="563" t="s">
        <v>1268</v>
      </c>
      <c r="D195" s="109" t="s">
        <v>158</v>
      </c>
      <c r="E195" s="566" t="s">
        <v>1274</v>
      </c>
      <c r="F195" s="567">
        <v>5893080</v>
      </c>
      <c r="G195" s="563" t="s">
        <v>923</v>
      </c>
    </row>
    <row r="196" spans="1:7" ht="73.5">
      <c r="A196" s="109">
        <f>IF(ISBLANK(B196),"",COUNTA($B$4:B196))</f>
        <v>165</v>
      </c>
      <c r="B196" s="592" t="s">
        <v>1272</v>
      </c>
      <c r="C196" s="563" t="s">
        <v>1270</v>
      </c>
      <c r="D196" s="109" t="s">
        <v>158</v>
      </c>
      <c r="E196" s="566" t="s">
        <v>1276</v>
      </c>
      <c r="F196" s="567">
        <v>111968515</v>
      </c>
      <c r="G196" s="563" t="s">
        <v>923</v>
      </c>
    </row>
    <row r="197" spans="1:7" ht="73.5">
      <c r="A197" s="109">
        <f>IF(ISBLANK(B197),"",COUNTA($B$4:B197))</f>
        <v>166</v>
      </c>
      <c r="B197" s="562" t="s">
        <v>1343</v>
      </c>
      <c r="C197" s="563" t="s">
        <v>1346</v>
      </c>
      <c r="D197" s="109" t="s">
        <v>158</v>
      </c>
      <c r="E197" s="566" t="s">
        <v>1467</v>
      </c>
      <c r="F197" s="567">
        <v>106896641</v>
      </c>
      <c r="G197" s="563" t="s">
        <v>923</v>
      </c>
    </row>
    <row r="198" spans="1:7" ht="66" customHeight="1">
      <c r="A198" s="109">
        <f>IF(ISBLANK(B198),"",COUNTA($B$4:B198))</f>
        <v>167</v>
      </c>
      <c r="B198" s="562" t="s">
        <v>1343</v>
      </c>
      <c r="C198" s="563" t="s">
        <v>1352</v>
      </c>
      <c r="D198" s="109" t="s">
        <v>158</v>
      </c>
      <c r="E198" s="566" t="s">
        <v>1466</v>
      </c>
      <c r="F198" s="567">
        <v>107346334</v>
      </c>
      <c r="G198" s="563" t="s">
        <v>923</v>
      </c>
    </row>
    <row r="199" spans="1:7" ht="63.75" customHeight="1">
      <c r="A199" s="109">
        <f>IF(ISBLANK(B199),"",COUNTA($B$4:B199))</f>
        <v>168</v>
      </c>
      <c r="B199" s="562" t="s">
        <v>1343</v>
      </c>
      <c r="C199" s="563" t="s">
        <v>1359</v>
      </c>
      <c r="D199" s="109" t="s">
        <v>158</v>
      </c>
      <c r="E199" s="566" t="s">
        <v>1468</v>
      </c>
      <c r="F199" s="567">
        <v>54290842</v>
      </c>
      <c r="G199" s="563" t="s">
        <v>923</v>
      </c>
    </row>
    <row r="200" spans="1:7" ht="68.25" customHeight="1">
      <c r="A200" s="109">
        <f>IF(ISBLANK(B200),"",COUNTA($B$4:B200))</f>
        <v>169</v>
      </c>
      <c r="B200" s="562" t="s">
        <v>1343</v>
      </c>
      <c r="C200" s="563" t="s">
        <v>1365</v>
      </c>
      <c r="D200" s="109" t="s">
        <v>158</v>
      </c>
      <c r="E200" s="187" t="s">
        <v>1652</v>
      </c>
      <c r="F200" s="236">
        <v>47728173</v>
      </c>
      <c r="G200" s="563" t="s">
        <v>923</v>
      </c>
    </row>
    <row r="201" spans="1:7" ht="73.5">
      <c r="A201" s="109">
        <f>IF(ISBLANK(B201),"",COUNTA($B$4:B201))</f>
        <v>170</v>
      </c>
      <c r="B201" s="562" t="s">
        <v>1343</v>
      </c>
      <c r="C201" s="563" t="s">
        <v>1371</v>
      </c>
      <c r="D201" s="109" t="s">
        <v>158</v>
      </c>
      <c r="E201" s="566" t="s">
        <v>1469</v>
      </c>
      <c r="F201" s="567">
        <v>54290968</v>
      </c>
      <c r="G201" s="563" t="s">
        <v>923</v>
      </c>
    </row>
    <row r="202" spans="1:7" ht="66" customHeight="1">
      <c r="A202" s="109">
        <f>IF(ISBLANK(B202),"",COUNTA($B$4:B202))</f>
        <v>171</v>
      </c>
      <c r="B202" s="562" t="s">
        <v>1343</v>
      </c>
      <c r="C202" s="563" t="s">
        <v>1378</v>
      </c>
      <c r="D202" s="109" t="s">
        <v>158</v>
      </c>
      <c r="E202" s="566" t="s">
        <v>1463</v>
      </c>
      <c r="F202" s="567">
        <v>52490823</v>
      </c>
      <c r="G202" s="563" t="s">
        <v>923</v>
      </c>
    </row>
    <row r="203" spans="1:7" ht="73.5" customHeight="1">
      <c r="A203" s="109">
        <f>IF(ISBLANK(B203),"",COUNTA($B$4:B203))</f>
        <v>172</v>
      </c>
      <c r="B203" s="562" t="s">
        <v>1397</v>
      </c>
      <c r="C203" s="563" t="s">
        <v>1399</v>
      </c>
      <c r="D203" s="109" t="s">
        <v>158</v>
      </c>
      <c r="E203" s="566" t="s">
        <v>1470</v>
      </c>
      <c r="F203" s="567">
        <v>47984150</v>
      </c>
      <c r="G203" s="563" t="s">
        <v>923</v>
      </c>
    </row>
    <row r="204" spans="1:7" ht="66" customHeight="1">
      <c r="A204" s="109">
        <f>IF(ISBLANK(B204),"",COUNTA($B$4:B204))</f>
        <v>173</v>
      </c>
      <c r="B204" s="562" t="s">
        <v>1423</v>
      </c>
      <c r="C204" s="563" t="s">
        <v>1433</v>
      </c>
      <c r="D204" s="109" t="s">
        <v>158</v>
      </c>
      <c r="E204" s="566" t="s">
        <v>1471</v>
      </c>
      <c r="F204" s="567">
        <v>52041096</v>
      </c>
      <c r="G204" s="563" t="s">
        <v>923</v>
      </c>
    </row>
    <row r="205" spans="1:7" ht="25.5" customHeight="1">
      <c r="A205" s="109" t="str">
        <f>IF(ISBLANK(B205),"",COUNTA($B$4:B205))</f>
        <v/>
      </c>
      <c r="B205" s="562"/>
      <c r="C205" s="563"/>
      <c r="D205" s="109"/>
      <c r="E205" s="564"/>
      <c r="F205" s="246">
        <f>SUM(F206:F213)</f>
        <v>146008478</v>
      </c>
      <c r="G205" s="619" t="s">
        <v>934</v>
      </c>
    </row>
    <row r="206" spans="1:7" ht="73.5">
      <c r="A206" s="109">
        <f>IF(ISBLANK(B206),"",COUNTA($B$4:B206))</f>
        <v>174</v>
      </c>
      <c r="B206" s="178" t="s">
        <v>1237</v>
      </c>
      <c r="C206" s="563" t="s">
        <v>1264</v>
      </c>
      <c r="D206" s="109" t="s">
        <v>158</v>
      </c>
      <c r="E206" s="564" t="s">
        <v>1273</v>
      </c>
      <c r="F206" s="565">
        <v>11795170</v>
      </c>
      <c r="G206" s="563" t="s">
        <v>934</v>
      </c>
    </row>
    <row r="207" spans="1:7" ht="73.5">
      <c r="A207" s="109">
        <f>IF(ISBLANK(B207),"",COUNTA($B$4:B207))</f>
        <v>175</v>
      </c>
      <c r="B207" s="562" t="s">
        <v>1343</v>
      </c>
      <c r="C207" s="563" t="s">
        <v>1351</v>
      </c>
      <c r="D207" s="109" t="s">
        <v>158</v>
      </c>
      <c r="E207" s="566" t="s">
        <v>1462</v>
      </c>
      <c r="F207" s="567">
        <v>20781293</v>
      </c>
      <c r="G207" s="563" t="s">
        <v>934</v>
      </c>
    </row>
    <row r="208" spans="1:7" ht="73.5">
      <c r="A208" s="109">
        <f>IF(ISBLANK(B208),"",COUNTA($B$4:B208))</f>
        <v>176</v>
      </c>
      <c r="B208" s="562" t="s">
        <v>1343</v>
      </c>
      <c r="C208" s="563" t="s">
        <v>1345</v>
      </c>
      <c r="D208" s="109" t="s">
        <v>158</v>
      </c>
      <c r="E208" s="566" t="s">
        <v>1472</v>
      </c>
      <c r="F208" s="567">
        <v>20331086</v>
      </c>
      <c r="G208" s="563" t="s">
        <v>934</v>
      </c>
    </row>
    <row r="209" spans="1:7" ht="66" customHeight="1">
      <c r="A209" s="109">
        <f>IF(ISBLANK(B209),"",COUNTA($B$4:B209))</f>
        <v>177</v>
      </c>
      <c r="B209" s="562" t="s">
        <v>1343</v>
      </c>
      <c r="C209" s="563" t="s">
        <v>1358</v>
      </c>
      <c r="D209" s="109" t="s">
        <v>158</v>
      </c>
      <c r="E209" s="566" t="s">
        <v>1468</v>
      </c>
      <c r="F209" s="567">
        <v>20781173</v>
      </c>
      <c r="G209" s="563" t="s">
        <v>934</v>
      </c>
    </row>
    <row r="210" spans="1:7" ht="73.5">
      <c r="A210" s="109">
        <f>IF(ISBLANK(B210),"",COUNTA($B$4:B210))</f>
        <v>178</v>
      </c>
      <c r="B210" s="562" t="s">
        <v>1343</v>
      </c>
      <c r="C210" s="563" t="s">
        <v>1364</v>
      </c>
      <c r="D210" s="109" t="s">
        <v>158</v>
      </c>
      <c r="E210" s="187" t="s">
        <v>1652</v>
      </c>
      <c r="F210" s="236">
        <v>9525666</v>
      </c>
      <c r="G210" s="563" t="s">
        <v>934</v>
      </c>
    </row>
    <row r="211" spans="1:7" ht="73.5">
      <c r="A211" s="109">
        <f>IF(ISBLANK(B211),"",COUNTA($B$4:B211))</f>
        <v>179</v>
      </c>
      <c r="B211" s="562" t="s">
        <v>1343</v>
      </c>
      <c r="C211" s="563" t="s">
        <v>1370</v>
      </c>
      <c r="D211" s="109" t="s">
        <v>158</v>
      </c>
      <c r="E211" s="566" t="s">
        <v>1469</v>
      </c>
      <c r="F211" s="567">
        <v>21231525</v>
      </c>
      <c r="G211" s="563" t="s">
        <v>934</v>
      </c>
    </row>
    <row r="212" spans="1:7" ht="66.75" customHeight="1">
      <c r="A212" s="109">
        <f>IF(ISBLANK(B212),"",COUNTA($B$4:B212))</f>
        <v>180</v>
      </c>
      <c r="B212" s="562" t="s">
        <v>1343</v>
      </c>
      <c r="C212" s="563" t="s">
        <v>1379</v>
      </c>
      <c r="D212" s="109" t="s">
        <v>158</v>
      </c>
      <c r="E212" s="566" t="s">
        <v>1463</v>
      </c>
      <c r="F212" s="567">
        <v>21231441</v>
      </c>
      <c r="G212" s="563" t="s">
        <v>934</v>
      </c>
    </row>
    <row r="213" spans="1:7" ht="66.75" customHeight="1">
      <c r="A213" s="109">
        <f>IF(ISBLANK(B213),"",COUNTA($B$4:B213))</f>
        <v>181</v>
      </c>
      <c r="B213" s="562" t="s">
        <v>1423</v>
      </c>
      <c r="C213" s="563" t="s">
        <v>1432</v>
      </c>
      <c r="D213" s="109" t="s">
        <v>158</v>
      </c>
      <c r="E213" s="566" t="s">
        <v>1465</v>
      </c>
      <c r="F213" s="567">
        <v>20331124</v>
      </c>
      <c r="G213" s="563" t="s">
        <v>934</v>
      </c>
    </row>
    <row r="214" spans="1:7" ht="24" customHeight="1">
      <c r="A214" s="109" t="str">
        <f>IF(ISBLANK(B214),"",COUNTA($B$4:B214))</f>
        <v/>
      </c>
      <c r="B214" s="562"/>
      <c r="C214" s="563"/>
      <c r="D214" s="109"/>
      <c r="E214" s="564"/>
      <c r="F214" s="246">
        <f>SUM(F215:F218)</f>
        <v>96779794</v>
      </c>
      <c r="G214" s="619" t="s">
        <v>942</v>
      </c>
    </row>
    <row r="215" spans="1:7" ht="73.5">
      <c r="A215" s="109">
        <f>IF(ISBLANK(B215),"",COUNTA($B$4:B215))</f>
        <v>182</v>
      </c>
      <c r="B215" s="178" t="s">
        <v>1237</v>
      </c>
      <c r="C215" s="563" t="s">
        <v>1266</v>
      </c>
      <c r="D215" s="109" t="s">
        <v>158</v>
      </c>
      <c r="E215" s="564" t="s">
        <v>1273</v>
      </c>
      <c r="F215" s="565">
        <v>14840568</v>
      </c>
      <c r="G215" s="563" t="s">
        <v>942</v>
      </c>
    </row>
    <row r="216" spans="1:7" ht="73.5">
      <c r="A216" s="109">
        <f>IF(ISBLANK(B216),"",COUNTA($B$4:B216))</f>
        <v>183</v>
      </c>
      <c r="B216" s="562" t="s">
        <v>1343</v>
      </c>
      <c r="C216" s="563" t="s">
        <v>1353</v>
      </c>
      <c r="D216" s="109" t="s">
        <v>158</v>
      </c>
      <c r="E216" s="566" t="s">
        <v>1466</v>
      </c>
      <c r="F216" s="567">
        <v>27163020</v>
      </c>
      <c r="G216" s="563" t="s">
        <v>942</v>
      </c>
    </row>
    <row r="217" spans="1:7" ht="73.5">
      <c r="A217" s="109">
        <f>IF(ISBLANK(B217),"",COUNTA($B$4:B217))</f>
        <v>184</v>
      </c>
      <c r="B217" s="562" t="s">
        <v>1343</v>
      </c>
      <c r="C217" s="563" t="s">
        <v>1372</v>
      </c>
      <c r="D217" s="109" t="s">
        <v>158</v>
      </c>
      <c r="E217" s="566" t="s">
        <v>1469</v>
      </c>
      <c r="F217" s="567">
        <v>27613056</v>
      </c>
      <c r="G217" s="563" t="s">
        <v>942</v>
      </c>
    </row>
    <row r="218" spans="1:7" ht="66.75" customHeight="1">
      <c r="A218" s="109">
        <f>IF(ISBLANK(B218),"",COUNTA($B$4:B218))</f>
        <v>185</v>
      </c>
      <c r="B218" s="562" t="s">
        <v>1423</v>
      </c>
      <c r="C218" s="563" t="s">
        <v>1434</v>
      </c>
      <c r="D218" s="109" t="s">
        <v>158</v>
      </c>
      <c r="E218" s="566" t="s">
        <v>1465</v>
      </c>
      <c r="F218" s="567">
        <v>27163150</v>
      </c>
      <c r="G218" s="563" t="s">
        <v>942</v>
      </c>
    </row>
    <row r="219" spans="1:7" ht="25.5" customHeight="1">
      <c r="A219" s="109" t="str">
        <f>IF(ISBLANK(B219),"",COUNTA($B$4:B219))</f>
        <v/>
      </c>
      <c r="B219" s="562"/>
      <c r="C219" s="563"/>
      <c r="D219" s="109"/>
      <c r="E219" s="564"/>
      <c r="F219" s="246">
        <f>SUM(F220:F223)</f>
        <v>150192327</v>
      </c>
      <c r="G219" s="619" t="s">
        <v>950</v>
      </c>
    </row>
    <row r="220" spans="1:7" ht="73.5">
      <c r="A220" s="109">
        <f>IF(ISBLANK(B220),"",COUNTA($B$4:B220))</f>
        <v>186</v>
      </c>
      <c r="B220" s="178" t="s">
        <v>1237</v>
      </c>
      <c r="C220" s="563" t="s">
        <v>1263</v>
      </c>
      <c r="D220" s="109" t="s">
        <v>158</v>
      </c>
      <c r="E220" s="564" t="s">
        <v>1273</v>
      </c>
      <c r="F220" s="565">
        <v>29463485</v>
      </c>
      <c r="G220" s="563" t="s">
        <v>950</v>
      </c>
    </row>
    <row r="221" spans="1:7" ht="66.75" customHeight="1">
      <c r="A221" s="109">
        <f>IF(ISBLANK(B221),"",COUNTA($B$4:B221))</f>
        <v>187</v>
      </c>
      <c r="B221" s="562" t="s">
        <v>1343</v>
      </c>
      <c r="C221" s="563" t="s">
        <v>1363</v>
      </c>
      <c r="D221" s="109" t="s">
        <v>158</v>
      </c>
      <c r="E221" s="187" t="s">
        <v>1652</v>
      </c>
      <c r="F221" s="236">
        <v>24203527</v>
      </c>
      <c r="G221" s="563" t="s">
        <v>950</v>
      </c>
    </row>
    <row r="222" spans="1:7" ht="76.5" customHeight="1">
      <c r="A222" s="109">
        <f>IF(ISBLANK(B222),"",COUNTA($B$4:B222))</f>
        <v>188</v>
      </c>
      <c r="B222" s="562" t="s">
        <v>1397</v>
      </c>
      <c r="C222" s="563" t="s">
        <v>1404</v>
      </c>
      <c r="D222" s="109" t="s">
        <v>158</v>
      </c>
      <c r="E222" s="566" t="s">
        <v>1473</v>
      </c>
      <c r="F222" s="567">
        <v>43491447</v>
      </c>
      <c r="G222" s="563" t="s">
        <v>950</v>
      </c>
    </row>
    <row r="223" spans="1:7" ht="63.75" customHeight="1">
      <c r="A223" s="109">
        <f>IF(ISBLANK(B223),"",COUNTA($B$4:B223))</f>
        <v>189</v>
      </c>
      <c r="B223" s="562" t="s">
        <v>1423</v>
      </c>
      <c r="C223" s="563" t="s">
        <v>1430</v>
      </c>
      <c r="D223" s="109" t="s">
        <v>158</v>
      </c>
      <c r="E223" s="566" t="s">
        <v>1465</v>
      </c>
      <c r="F223" s="567">
        <v>53033868</v>
      </c>
      <c r="G223" s="563" t="s">
        <v>950</v>
      </c>
    </row>
    <row r="224" spans="1:7" ht="24" customHeight="1">
      <c r="A224" s="109" t="str">
        <f>IF(ISBLANK(B224),"",COUNTA($B$4:B224))</f>
        <v/>
      </c>
      <c r="B224" s="178"/>
      <c r="C224" s="179"/>
      <c r="D224" s="109"/>
      <c r="E224" s="180"/>
      <c r="F224" s="242">
        <f>SUM(F225:F233)</f>
        <v>483631082</v>
      </c>
      <c r="G224" s="619" t="s">
        <v>1341</v>
      </c>
    </row>
    <row r="225" spans="1:7" ht="63">
      <c r="A225" s="109">
        <f>IF(ISBLANK(B225),"",COUNTA($B$4:B225))</f>
        <v>190</v>
      </c>
      <c r="B225" s="178" t="s">
        <v>1237</v>
      </c>
      <c r="C225" s="563" t="s">
        <v>1242</v>
      </c>
      <c r="D225" s="109" t="s">
        <v>158</v>
      </c>
      <c r="E225" s="564" t="s">
        <v>1259</v>
      </c>
      <c r="F225" s="565">
        <v>64851188</v>
      </c>
      <c r="G225" s="563" t="s">
        <v>1341</v>
      </c>
    </row>
    <row r="226" spans="1:7" ht="73.5">
      <c r="A226" s="109">
        <f>IF(ISBLANK(B226),"",COUNTA($B$4:B226))</f>
        <v>191</v>
      </c>
      <c r="B226" s="178" t="s">
        <v>1237</v>
      </c>
      <c r="C226" s="563" t="s">
        <v>1253</v>
      </c>
      <c r="D226" s="109" t="s">
        <v>158</v>
      </c>
      <c r="E226" s="564" t="s">
        <v>1261</v>
      </c>
      <c r="F226" s="565">
        <v>3413220</v>
      </c>
      <c r="G226" s="563" t="s">
        <v>1342</v>
      </c>
    </row>
    <row r="227" spans="1:7" ht="73.5">
      <c r="A227" s="109">
        <f>IF(ISBLANK(B227),"",COUNTA($B$4:B227))</f>
        <v>192</v>
      </c>
      <c r="B227" s="562" t="s">
        <v>1343</v>
      </c>
      <c r="C227" s="563" t="s">
        <v>1349</v>
      </c>
      <c r="D227" s="109" t="s">
        <v>158</v>
      </c>
      <c r="E227" s="566" t="s">
        <v>1474</v>
      </c>
      <c r="F227" s="567">
        <v>107261344</v>
      </c>
      <c r="G227" s="563" t="s">
        <v>1342</v>
      </c>
    </row>
    <row r="228" spans="1:7" ht="73.5">
      <c r="A228" s="109">
        <f>IF(ISBLANK(B228),"",COUNTA($B$4:B228))</f>
        <v>193</v>
      </c>
      <c r="B228" s="562" t="s">
        <v>1343</v>
      </c>
      <c r="C228" s="563" t="s">
        <v>1355</v>
      </c>
      <c r="D228" s="109" t="s">
        <v>158</v>
      </c>
      <c r="E228" s="566" t="s">
        <v>1466</v>
      </c>
      <c r="F228" s="567">
        <v>54324192</v>
      </c>
      <c r="G228" s="563" t="s">
        <v>1342</v>
      </c>
    </row>
    <row r="229" spans="1:7" ht="73.5">
      <c r="A229" s="109">
        <f>IF(ISBLANK(B229),"",COUNTA($B$4:B229))</f>
        <v>194</v>
      </c>
      <c r="B229" s="562" t="s">
        <v>1343</v>
      </c>
      <c r="C229" s="563" t="s">
        <v>1360</v>
      </c>
      <c r="D229" s="109" t="s">
        <v>158</v>
      </c>
      <c r="E229" s="566" t="s">
        <v>1468</v>
      </c>
      <c r="F229" s="567">
        <v>52974297</v>
      </c>
      <c r="G229" s="563" t="s">
        <v>1342</v>
      </c>
    </row>
    <row r="230" spans="1:7" ht="66.75" customHeight="1">
      <c r="A230" s="109">
        <f>IF(ISBLANK(B230),"",COUNTA($B$4:B230))</f>
        <v>195</v>
      </c>
      <c r="B230" s="562" t="s">
        <v>1343</v>
      </c>
      <c r="C230" s="563" t="s">
        <v>1366</v>
      </c>
      <c r="D230" s="109" t="s">
        <v>158</v>
      </c>
      <c r="E230" s="657" t="s">
        <v>1652</v>
      </c>
      <c r="F230" s="236">
        <v>23584820</v>
      </c>
      <c r="G230" s="563" t="s">
        <v>1342</v>
      </c>
    </row>
    <row r="231" spans="1:7" ht="74.25" customHeight="1">
      <c r="A231" s="109">
        <f>IF(ISBLANK(B231),"",COUNTA($B$4:B231))</f>
        <v>196</v>
      </c>
      <c r="B231" s="562" t="s">
        <v>1397</v>
      </c>
      <c r="C231" s="563" t="s">
        <v>1401</v>
      </c>
      <c r="D231" s="109" t="s">
        <v>158</v>
      </c>
      <c r="E231" s="187" t="s">
        <v>1470</v>
      </c>
      <c r="F231" s="236">
        <v>24310900</v>
      </c>
      <c r="G231" s="563" t="s">
        <v>1342</v>
      </c>
    </row>
    <row r="232" spans="1:7" ht="72" customHeight="1">
      <c r="A232" s="109">
        <f>IF(ISBLANK(B232),"",COUNTA($B$4:B232))</f>
        <v>197</v>
      </c>
      <c r="B232" s="562" t="s">
        <v>1397</v>
      </c>
      <c r="C232" s="563" t="s">
        <v>1405</v>
      </c>
      <c r="D232" s="109" t="s">
        <v>158</v>
      </c>
      <c r="E232" s="566" t="s">
        <v>1473</v>
      </c>
      <c r="F232" s="567">
        <v>44749577</v>
      </c>
      <c r="G232" s="563" t="s">
        <v>1342</v>
      </c>
    </row>
    <row r="233" spans="1:7" ht="66" customHeight="1">
      <c r="A233" s="109">
        <f>IF(ISBLANK(B233),"",COUNTA($B$4:B233))</f>
        <v>198</v>
      </c>
      <c r="B233" s="562" t="s">
        <v>1423</v>
      </c>
      <c r="C233" s="563" t="s">
        <v>1431</v>
      </c>
      <c r="D233" s="109" t="s">
        <v>158</v>
      </c>
      <c r="E233" s="566" t="s">
        <v>1465</v>
      </c>
      <c r="F233" s="567">
        <v>108161544</v>
      </c>
      <c r="G233" s="563" t="s">
        <v>1342</v>
      </c>
    </row>
    <row r="234" spans="1:7" ht="24" customHeight="1">
      <c r="A234" s="109" t="str">
        <f>IF(ISBLANK(B234),"",COUNTA($B$4:B234))</f>
        <v/>
      </c>
      <c r="B234" s="178"/>
      <c r="C234" s="179"/>
      <c r="D234" s="109"/>
      <c r="E234" s="180"/>
      <c r="F234" s="242">
        <f>SUM(F235:F244)</f>
        <v>302562566</v>
      </c>
      <c r="G234" s="619" t="s">
        <v>966</v>
      </c>
    </row>
    <row r="235" spans="1:7" ht="73.5">
      <c r="A235" s="109">
        <f>IF(ISBLANK(B235),"",COUNTA($B$4:B235))</f>
        <v>199</v>
      </c>
      <c r="B235" s="178" t="s">
        <v>1237</v>
      </c>
      <c r="C235" s="563" t="s">
        <v>1267</v>
      </c>
      <c r="D235" s="109" t="s">
        <v>158</v>
      </c>
      <c r="E235" s="564" t="s">
        <v>1273</v>
      </c>
      <c r="F235" s="565">
        <v>18749947</v>
      </c>
      <c r="G235" s="563" t="s">
        <v>966</v>
      </c>
    </row>
    <row r="236" spans="1:7" ht="84">
      <c r="A236" s="109">
        <f>IF(ISBLANK(B236),"",COUNTA($B$4:B236))</f>
        <v>200</v>
      </c>
      <c r="B236" s="592" t="s">
        <v>1272</v>
      </c>
      <c r="C236" s="563" t="s">
        <v>1269</v>
      </c>
      <c r="D236" s="109" t="s">
        <v>158</v>
      </c>
      <c r="E236" s="566" t="s">
        <v>1275</v>
      </c>
      <c r="F236" s="567">
        <v>3747970</v>
      </c>
      <c r="G236" s="563" t="s">
        <v>966</v>
      </c>
    </row>
    <row r="237" spans="1:7" ht="73.5">
      <c r="A237" s="109">
        <f>IF(ISBLANK(B237),"",COUNTA($B$4:B237))</f>
        <v>201</v>
      </c>
      <c r="B237" s="592" t="s">
        <v>1272</v>
      </c>
      <c r="C237" s="563" t="s">
        <v>1271</v>
      </c>
      <c r="D237" s="109" t="s">
        <v>158</v>
      </c>
      <c r="E237" s="566" t="s">
        <v>1276</v>
      </c>
      <c r="F237" s="567">
        <v>71211435</v>
      </c>
      <c r="G237" s="563" t="s">
        <v>966</v>
      </c>
    </row>
    <row r="238" spans="1:7" ht="73.5">
      <c r="A238" s="109">
        <f>IF(ISBLANK(B238),"",COUNTA($B$4:B238))</f>
        <v>202</v>
      </c>
      <c r="B238" s="562" t="s">
        <v>1343</v>
      </c>
      <c r="C238" s="563" t="s">
        <v>1347</v>
      </c>
      <c r="D238" s="109" t="s">
        <v>158</v>
      </c>
      <c r="E238" s="564" t="s">
        <v>1396</v>
      </c>
      <c r="F238" s="565">
        <v>33749856</v>
      </c>
      <c r="G238" s="563" t="s">
        <v>966</v>
      </c>
    </row>
    <row r="239" spans="1:7" ht="67.5" customHeight="1">
      <c r="A239" s="109">
        <f>IF(ISBLANK(B239),"",COUNTA($B$4:B239))</f>
        <v>203</v>
      </c>
      <c r="B239" s="562" t="s">
        <v>1343</v>
      </c>
      <c r="C239" s="563" t="s">
        <v>1354</v>
      </c>
      <c r="D239" s="109" t="s">
        <v>158</v>
      </c>
      <c r="E239" s="187" t="s">
        <v>1466</v>
      </c>
      <c r="F239" s="236">
        <v>33749957</v>
      </c>
      <c r="G239" s="563" t="s">
        <v>966</v>
      </c>
    </row>
    <row r="240" spans="1:7" ht="69" customHeight="1">
      <c r="A240" s="109">
        <f>IF(ISBLANK(B240),"",COUNTA($B$4:B240))</f>
        <v>204</v>
      </c>
      <c r="B240" s="562" t="s">
        <v>1343</v>
      </c>
      <c r="C240" s="563" t="s">
        <v>1368</v>
      </c>
      <c r="D240" s="109" t="s">
        <v>158</v>
      </c>
      <c r="E240" s="187" t="s">
        <v>1652</v>
      </c>
      <c r="F240" s="236">
        <v>25040882</v>
      </c>
      <c r="G240" s="563" t="s">
        <v>966</v>
      </c>
    </row>
    <row r="241" spans="1:7" ht="73.5">
      <c r="A241" s="109">
        <f>IF(ISBLANK(B241),"",COUNTA($B$4:B241))</f>
        <v>205</v>
      </c>
      <c r="B241" s="562" t="s">
        <v>1343</v>
      </c>
      <c r="C241" s="563" t="s">
        <v>1373</v>
      </c>
      <c r="D241" s="109" t="s">
        <v>158</v>
      </c>
      <c r="E241" s="564" t="s">
        <v>1393</v>
      </c>
      <c r="F241" s="565">
        <v>33750000</v>
      </c>
      <c r="G241" s="563" t="s">
        <v>966</v>
      </c>
    </row>
    <row r="242" spans="1:7" ht="68.25" customHeight="1">
      <c r="A242" s="109">
        <f>IF(ISBLANK(B242),"",COUNTA($B$4:B242))</f>
        <v>206</v>
      </c>
      <c r="B242" s="562" t="s">
        <v>1343</v>
      </c>
      <c r="C242" s="563" t="s">
        <v>1377</v>
      </c>
      <c r="D242" s="109" t="s">
        <v>158</v>
      </c>
      <c r="E242" s="564" t="s">
        <v>1394</v>
      </c>
      <c r="F242" s="565">
        <v>33714059</v>
      </c>
      <c r="G242" s="563" t="s">
        <v>966</v>
      </c>
    </row>
    <row r="243" spans="1:7" ht="75" customHeight="1">
      <c r="A243" s="109">
        <f>IF(ISBLANK(B243),"",COUNTA($B$4:B243))</f>
        <v>207</v>
      </c>
      <c r="B243" s="562" t="s">
        <v>1397</v>
      </c>
      <c r="C243" s="563" t="s">
        <v>1400</v>
      </c>
      <c r="D243" s="109" t="s">
        <v>158</v>
      </c>
      <c r="E243" s="187" t="s">
        <v>1470</v>
      </c>
      <c r="F243" s="236">
        <v>15098550</v>
      </c>
      <c r="G243" s="563" t="s">
        <v>966</v>
      </c>
    </row>
    <row r="244" spans="1:7" ht="69" customHeight="1">
      <c r="A244" s="109">
        <f>IF(ISBLANK(B244),"",COUNTA($B$4:B244))</f>
        <v>208</v>
      </c>
      <c r="B244" s="562" t="s">
        <v>1397</v>
      </c>
      <c r="C244" s="563" t="s">
        <v>1408</v>
      </c>
      <c r="D244" s="109" t="s">
        <v>158</v>
      </c>
      <c r="E244" s="187" t="s">
        <v>1464</v>
      </c>
      <c r="F244" s="236">
        <v>33749910</v>
      </c>
      <c r="G244" s="563" t="s">
        <v>966</v>
      </c>
    </row>
    <row r="245" spans="1:7" ht="25.5" customHeight="1">
      <c r="A245" s="109" t="str">
        <f>IF(ISBLANK(B245),"",COUNTA($B$4:B245))</f>
        <v/>
      </c>
      <c r="B245" s="562"/>
      <c r="C245" s="563"/>
      <c r="D245" s="109"/>
      <c r="E245" s="564"/>
      <c r="F245" s="246">
        <f>F246+F247</f>
        <v>45000000</v>
      </c>
      <c r="G245" s="619" t="s">
        <v>316</v>
      </c>
    </row>
    <row r="246" spans="1:7" ht="42">
      <c r="A246" s="109">
        <f>IF(ISBLANK(B246),"",COUNTA($B$4:B246))</f>
        <v>209</v>
      </c>
      <c r="B246" s="178" t="s">
        <v>1237</v>
      </c>
      <c r="C246" s="563" t="s">
        <v>1240</v>
      </c>
      <c r="D246" s="109" t="s">
        <v>158</v>
      </c>
      <c r="E246" s="187" t="s">
        <v>1258</v>
      </c>
      <c r="F246" s="567">
        <v>24600000</v>
      </c>
      <c r="G246" s="563" t="s">
        <v>316</v>
      </c>
    </row>
    <row r="247" spans="1:7" ht="66.75" customHeight="1">
      <c r="A247" s="109">
        <f>IF(ISBLANK(B247),"",COUNTA($B$4:B247))</f>
        <v>210</v>
      </c>
      <c r="B247" s="562" t="s">
        <v>1499</v>
      </c>
      <c r="C247" s="563" t="s">
        <v>1498</v>
      </c>
      <c r="D247" s="109" t="s">
        <v>158</v>
      </c>
      <c r="E247" s="564" t="s">
        <v>1503</v>
      </c>
      <c r="F247" s="565">
        <v>20400000</v>
      </c>
      <c r="G247" s="563" t="s">
        <v>316</v>
      </c>
    </row>
    <row r="248" spans="1:7" ht="24" customHeight="1">
      <c r="A248" s="109" t="str">
        <f>IF(ISBLANK(B248),"",COUNTA($B$4:B248))</f>
        <v/>
      </c>
      <c r="B248" s="178"/>
      <c r="C248" s="563"/>
      <c r="D248" s="109"/>
      <c r="E248" s="187"/>
      <c r="F248" s="246">
        <f>F249+F250+F251</f>
        <v>34344000</v>
      </c>
      <c r="G248" s="619" t="s">
        <v>461</v>
      </c>
    </row>
    <row r="249" spans="1:7" ht="63">
      <c r="A249" s="109">
        <f>IF(ISBLANK(B249),"",COUNTA($B$4:B249))</f>
        <v>211</v>
      </c>
      <c r="B249" s="562" t="s">
        <v>1215</v>
      </c>
      <c r="C249" s="563" t="s">
        <v>1220</v>
      </c>
      <c r="D249" s="109" t="s">
        <v>158</v>
      </c>
      <c r="E249" s="187" t="s">
        <v>1228</v>
      </c>
      <c r="F249" s="236">
        <v>17000000</v>
      </c>
      <c r="G249" s="563" t="s">
        <v>461</v>
      </c>
    </row>
    <row r="250" spans="1:7" ht="63">
      <c r="A250" s="109">
        <f>IF(ISBLANK(B250),"",COUNTA($B$4:B250))</f>
        <v>212</v>
      </c>
      <c r="B250" s="562" t="s">
        <v>1423</v>
      </c>
      <c r="C250" s="563" t="s">
        <v>1444</v>
      </c>
      <c r="D250" s="109" t="s">
        <v>158</v>
      </c>
      <c r="E250" s="187" t="s">
        <v>1450</v>
      </c>
      <c r="F250" s="236">
        <v>7344000</v>
      </c>
      <c r="G250" s="563" t="s">
        <v>461</v>
      </c>
    </row>
    <row r="251" spans="1:7" ht="52.5">
      <c r="A251" s="109">
        <f>IF(ISBLANK(B251),"",COUNTA($B$4:B251))</f>
        <v>213</v>
      </c>
      <c r="B251" s="562" t="s">
        <v>1475</v>
      </c>
      <c r="C251" s="563" t="s">
        <v>1476</v>
      </c>
      <c r="D251" s="109" t="s">
        <v>158</v>
      </c>
      <c r="E251" s="566" t="s">
        <v>1477</v>
      </c>
      <c r="F251" s="567">
        <v>10000000</v>
      </c>
      <c r="G251" s="563" t="s">
        <v>461</v>
      </c>
    </row>
    <row r="252" spans="1:7" ht="42">
      <c r="A252" s="109">
        <f>IF(ISBLANK(B252),"",COUNTA($B$4:B252))</f>
        <v>214</v>
      </c>
      <c r="B252" s="562" t="s">
        <v>1568</v>
      </c>
      <c r="C252" s="563" t="s">
        <v>1571</v>
      </c>
      <c r="D252" s="109" t="s">
        <v>158</v>
      </c>
      <c r="E252" s="566" t="s">
        <v>1578</v>
      </c>
      <c r="F252" s="537">
        <v>5400000</v>
      </c>
      <c r="G252" s="542" t="s">
        <v>1232</v>
      </c>
    </row>
    <row r="253" spans="1:7" ht="24" customHeight="1">
      <c r="A253" s="109" t="str">
        <f>IF(ISBLANK(B253),"",COUNTA($B$4:B253))</f>
        <v/>
      </c>
      <c r="B253" s="178"/>
      <c r="C253" s="179"/>
      <c r="D253" s="109"/>
      <c r="E253" s="180"/>
      <c r="F253" s="242">
        <f>F254+F255</f>
        <v>26520000</v>
      </c>
      <c r="G253" s="619" t="s">
        <v>986</v>
      </c>
    </row>
    <row r="254" spans="1:7" ht="52.5">
      <c r="A254" s="109">
        <f>IF(ISBLANK(B254),"",COUNTA($B$4:B254))</f>
        <v>215</v>
      </c>
      <c r="B254" s="562" t="s">
        <v>1215</v>
      </c>
      <c r="C254" s="563" t="s">
        <v>1219</v>
      </c>
      <c r="D254" s="109" t="s">
        <v>158</v>
      </c>
      <c r="E254" s="566" t="s">
        <v>1227</v>
      </c>
      <c r="F254" s="567">
        <v>10200000</v>
      </c>
      <c r="G254" s="563" t="s">
        <v>986</v>
      </c>
    </row>
    <row r="255" spans="1:7" ht="52.5">
      <c r="A255" s="109">
        <f>IF(ISBLANK(B255),"",COUNTA($B$4:B255))</f>
        <v>216</v>
      </c>
      <c r="B255" s="562" t="s">
        <v>1215</v>
      </c>
      <c r="C255" s="563" t="s">
        <v>1221</v>
      </c>
      <c r="D255" s="109" t="s">
        <v>158</v>
      </c>
      <c r="E255" s="566" t="s">
        <v>1229</v>
      </c>
      <c r="F255" s="567">
        <v>16320000</v>
      </c>
      <c r="G255" s="563" t="s">
        <v>986</v>
      </c>
    </row>
    <row r="256" spans="1:7" ht="25.5" customHeight="1">
      <c r="A256" s="109" t="str">
        <f>IF(ISBLANK(B256),"",COUNTA($B$4:B256))</f>
        <v/>
      </c>
      <c r="B256" s="562"/>
      <c r="C256" s="563"/>
      <c r="D256" s="109"/>
      <c r="E256" s="566"/>
      <c r="F256" s="246">
        <f>F257+F258+F259+F260</f>
        <v>11360000</v>
      </c>
      <c r="G256" s="542" t="s">
        <v>94</v>
      </c>
    </row>
    <row r="257" spans="1:7" ht="42">
      <c r="A257" s="109">
        <f>IF(ISBLANK(B257),"",COUNTA($B$4:B257))</f>
        <v>217</v>
      </c>
      <c r="B257" s="562" t="s">
        <v>1423</v>
      </c>
      <c r="C257" s="563" t="s">
        <v>1440</v>
      </c>
      <c r="D257" s="109" t="s">
        <v>158</v>
      </c>
      <c r="E257" s="566" t="s">
        <v>1446</v>
      </c>
      <c r="F257" s="567">
        <v>2400000</v>
      </c>
      <c r="G257" s="570" t="s">
        <v>94</v>
      </c>
    </row>
    <row r="258" spans="1:7" ht="52.5">
      <c r="A258" s="109">
        <f>IF(ISBLANK(B258),"",COUNTA($B$4:B258))</f>
        <v>218</v>
      </c>
      <c r="B258" s="562" t="s">
        <v>1423</v>
      </c>
      <c r="C258" s="563" t="s">
        <v>1441</v>
      </c>
      <c r="D258" s="109" t="s">
        <v>158</v>
      </c>
      <c r="E258" s="566" t="s">
        <v>1447</v>
      </c>
      <c r="F258" s="567">
        <v>1600000</v>
      </c>
      <c r="G258" s="570" t="s">
        <v>94</v>
      </c>
    </row>
    <row r="259" spans="1:7" ht="42">
      <c r="A259" s="109">
        <f>IF(ISBLANK(B259),"",COUNTA($B$4:B259))</f>
        <v>219</v>
      </c>
      <c r="B259" s="562" t="s">
        <v>1423</v>
      </c>
      <c r="C259" s="563" t="s">
        <v>1442</v>
      </c>
      <c r="D259" s="109" t="s">
        <v>158</v>
      </c>
      <c r="E259" s="566" t="s">
        <v>1448</v>
      </c>
      <c r="F259" s="567">
        <v>2400000</v>
      </c>
      <c r="G259" s="570" t="s">
        <v>94</v>
      </c>
    </row>
    <row r="260" spans="1:7" ht="65.25" customHeight="1">
      <c r="A260" s="109">
        <f>IF(ISBLANK(B260),"",COUNTA($B$4:B260))</f>
        <v>220</v>
      </c>
      <c r="B260" s="562" t="s">
        <v>1568</v>
      </c>
      <c r="C260" s="563" t="s">
        <v>1569</v>
      </c>
      <c r="D260" s="109" t="s">
        <v>158</v>
      </c>
      <c r="E260" s="566" t="s">
        <v>1576</v>
      </c>
      <c r="F260" s="567">
        <v>4960000</v>
      </c>
      <c r="G260" s="570" t="s">
        <v>94</v>
      </c>
    </row>
    <row r="261" spans="1:7" ht="33" customHeight="1">
      <c r="A261" s="109" t="str">
        <f>IF(ISBLANK(B261),"",COUNTA($B$4:B261))</f>
        <v/>
      </c>
      <c r="B261" s="562"/>
      <c r="C261" s="563"/>
      <c r="D261" s="109"/>
      <c r="E261" s="566"/>
      <c r="F261" s="246">
        <f>F262+F263</f>
        <v>19700000</v>
      </c>
      <c r="G261" s="542" t="s">
        <v>103</v>
      </c>
    </row>
    <row r="262" spans="1:7" ht="63">
      <c r="A262" s="109">
        <f>IF(ISBLANK(B262),"",COUNTA($B$4:B262))</f>
        <v>221</v>
      </c>
      <c r="B262" s="562" t="s">
        <v>1568</v>
      </c>
      <c r="C262" s="563" t="s">
        <v>1570</v>
      </c>
      <c r="D262" s="109" t="s">
        <v>158</v>
      </c>
      <c r="E262" s="566" t="s">
        <v>1577</v>
      </c>
      <c r="F262" s="567">
        <v>6200000</v>
      </c>
      <c r="G262" s="570" t="s">
        <v>103</v>
      </c>
    </row>
    <row r="263" spans="1:7" ht="21">
      <c r="A263" s="109" t="str">
        <f>IF(ISBLANK(B263),"",COUNTA($B$4:B263))</f>
        <v/>
      </c>
      <c r="B263" s="562"/>
      <c r="C263" s="563"/>
      <c r="D263" s="109"/>
      <c r="E263" s="635" t="s">
        <v>1555</v>
      </c>
      <c r="F263" s="226">
        <v>13500000</v>
      </c>
      <c r="G263" s="184" t="s">
        <v>103</v>
      </c>
    </row>
    <row r="264" spans="1:7" ht="49.5" customHeight="1">
      <c r="A264" s="109" t="str">
        <f>IF(ISBLANK(B264),"",COUNTA($B$4:B264))</f>
        <v/>
      </c>
      <c r="B264" s="178"/>
      <c r="C264" s="179"/>
      <c r="D264" s="109"/>
      <c r="E264" s="180"/>
      <c r="F264" s="242">
        <f>F265+F266</f>
        <v>4241280</v>
      </c>
      <c r="G264" s="542" t="s">
        <v>108</v>
      </c>
    </row>
    <row r="265" spans="1:7" ht="63">
      <c r="A265" s="109">
        <f>IF(ISBLANK(B265),"",COUNTA($B$4:B265))</f>
        <v>222</v>
      </c>
      <c r="B265" s="562" t="s">
        <v>1215</v>
      </c>
      <c r="C265" s="563" t="s">
        <v>1223</v>
      </c>
      <c r="D265" s="109" t="s">
        <v>158</v>
      </c>
      <c r="E265" s="566" t="s">
        <v>1231</v>
      </c>
      <c r="F265" s="567">
        <v>1860000</v>
      </c>
      <c r="G265" s="570" t="s">
        <v>108</v>
      </c>
    </row>
    <row r="266" spans="1:7" ht="73.5">
      <c r="A266" s="109">
        <f>IF(ISBLANK(B266),"",COUNTA($B$4:B266))</f>
        <v>223</v>
      </c>
      <c r="B266" s="178" t="s">
        <v>1237</v>
      </c>
      <c r="C266" s="563" t="s">
        <v>1239</v>
      </c>
      <c r="D266" s="109" t="s">
        <v>158</v>
      </c>
      <c r="E266" s="187" t="s">
        <v>1256</v>
      </c>
      <c r="F266" s="236">
        <v>2381280</v>
      </c>
      <c r="G266" s="570" t="s">
        <v>108</v>
      </c>
    </row>
    <row r="267" spans="1:7" ht="45" customHeight="1">
      <c r="A267" s="109" t="str">
        <f>IF(ISBLANK(B267),"",COUNTA($B$4:B267))</f>
        <v/>
      </c>
      <c r="B267" s="178"/>
      <c r="C267" s="563"/>
      <c r="D267" s="109"/>
      <c r="E267" s="187"/>
      <c r="F267" s="246">
        <f>F268+F269+F270</f>
        <v>13020000</v>
      </c>
      <c r="G267" s="542" t="s">
        <v>109</v>
      </c>
    </row>
    <row r="268" spans="1:7" ht="63">
      <c r="A268" s="109">
        <f>IF(ISBLANK(B268),"",COUNTA($B$4:B268))</f>
        <v>224</v>
      </c>
      <c r="B268" s="562" t="s">
        <v>1215</v>
      </c>
      <c r="C268" s="563" t="s">
        <v>1222</v>
      </c>
      <c r="D268" s="109" t="s">
        <v>158</v>
      </c>
      <c r="E268" s="566" t="s">
        <v>1230</v>
      </c>
      <c r="F268" s="567">
        <v>4340000</v>
      </c>
      <c r="G268" s="570" t="s">
        <v>109</v>
      </c>
    </row>
    <row r="269" spans="1:7" ht="52.5">
      <c r="A269" s="109">
        <f>IF(ISBLANK(B269),"",COUNTA($B$4:B269))</f>
        <v>225</v>
      </c>
      <c r="B269" s="562" t="s">
        <v>1397</v>
      </c>
      <c r="C269" s="563" t="s">
        <v>1414</v>
      </c>
      <c r="D269" s="109" t="s">
        <v>158</v>
      </c>
      <c r="E269" s="566" t="s">
        <v>1418</v>
      </c>
      <c r="F269" s="567">
        <v>4340000</v>
      </c>
      <c r="G269" s="570" t="s">
        <v>109</v>
      </c>
    </row>
    <row r="270" spans="1:7" ht="52.5">
      <c r="A270" s="109">
        <f>IF(ISBLANK(B270),"",COUNTA($B$4:B270))</f>
        <v>226</v>
      </c>
      <c r="B270" s="562" t="s">
        <v>1397</v>
      </c>
      <c r="C270" s="563" t="s">
        <v>1415</v>
      </c>
      <c r="D270" s="109" t="s">
        <v>158</v>
      </c>
      <c r="E270" s="566" t="s">
        <v>1419</v>
      </c>
      <c r="F270" s="567">
        <v>4340000</v>
      </c>
      <c r="G270" s="570" t="s">
        <v>109</v>
      </c>
    </row>
    <row r="271" spans="1:7" ht="31.5">
      <c r="A271" s="109" t="str">
        <f>IF(ISBLANK(B271),"",COUNTA($B$4:B271))</f>
        <v/>
      </c>
      <c r="B271" s="562"/>
      <c r="C271" s="563"/>
      <c r="D271" s="109"/>
      <c r="E271" s="566"/>
      <c r="F271" s="246">
        <f>F272+F273+F274</f>
        <v>45960000</v>
      </c>
      <c r="G271" s="542" t="s">
        <v>112</v>
      </c>
    </row>
    <row r="272" spans="1:7" ht="63" customHeight="1">
      <c r="A272" s="109">
        <f>IF(ISBLANK(B272),"",COUNTA($B$4:B272))</f>
        <v>227</v>
      </c>
      <c r="B272" s="562" t="s">
        <v>1518</v>
      </c>
      <c r="C272" s="563" t="s">
        <v>1521</v>
      </c>
      <c r="D272" s="109" t="s">
        <v>158</v>
      </c>
      <c r="E272" s="187" t="s">
        <v>1545</v>
      </c>
      <c r="F272" s="236">
        <v>15600000</v>
      </c>
      <c r="G272" s="189" t="s">
        <v>112</v>
      </c>
    </row>
    <row r="273" spans="1:12" ht="68.25" customHeight="1">
      <c r="A273" s="109">
        <f>IF(ISBLANK(B273),"",COUNTA($B$4:B273))</f>
        <v>228</v>
      </c>
      <c r="B273" s="562" t="s">
        <v>1518</v>
      </c>
      <c r="C273" s="563" t="s">
        <v>1523</v>
      </c>
      <c r="D273" s="109" t="s">
        <v>158</v>
      </c>
      <c r="E273" s="187" t="s">
        <v>1547</v>
      </c>
      <c r="F273" s="236">
        <v>13200000</v>
      </c>
      <c r="G273" s="189" t="s">
        <v>112</v>
      </c>
    </row>
    <row r="274" spans="1:12" ht="65.25" customHeight="1">
      <c r="A274" s="109">
        <f>IF(ISBLANK(B274),"",COUNTA($B$4:B274))</f>
        <v>229</v>
      </c>
      <c r="B274" s="562" t="s">
        <v>1568</v>
      </c>
      <c r="C274" s="563" t="s">
        <v>1574</v>
      </c>
      <c r="D274" s="109" t="s">
        <v>158</v>
      </c>
      <c r="E274" s="187" t="s">
        <v>1581</v>
      </c>
      <c r="F274" s="236">
        <v>17160000</v>
      </c>
      <c r="G274" s="189" t="s">
        <v>112</v>
      </c>
    </row>
    <row r="275" spans="1:12" ht="68.25" customHeight="1">
      <c r="A275" s="109">
        <f>IF(ISBLANK(B275),"",COUNTA($B$4:B275))</f>
        <v>230</v>
      </c>
      <c r="B275" s="562" t="s">
        <v>1485</v>
      </c>
      <c r="C275" s="563" t="s">
        <v>1494</v>
      </c>
      <c r="D275" s="109" t="s">
        <v>158</v>
      </c>
      <c r="E275" s="187" t="s">
        <v>1495</v>
      </c>
      <c r="F275" s="246">
        <v>23670000</v>
      </c>
      <c r="G275" s="186" t="s">
        <v>114</v>
      </c>
    </row>
    <row r="276" spans="1:12" ht="31.5">
      <c r="A276" s="109" t="str">
        <f>IF(ISBLANK(B276),"",COUNTA($B$4:B276))</f>
        <v/>
      </c>
      <c r="B276" s="562"/>
      <c r="C276" s="563"/>
      <c r="D276" s="109"/>
      <c r="E276" s="564"/>
      <c r="F276" s="246">
        <f>F277+F278+F279</f>
        <v>66719000</v>
      </c>
      <c r="G276" s="650" t="s">
        <v>118</v>
      </c>
    </row>
    <row r="277" spans="1:12" ht="73.5">
      <c r="A277" s="109">
        <f>IF(ISBLANK(B277),"",COUNTA($B$4:B277))</f>
        <v>231</v>
      </c>
      <c r="B277" s="562" t="s">
        <v>1475</v>
      </c>
      <c r="C277" s="563" t="s">
        <v>1478</v>
      </c>
      <c r="D277" s="109" t="s">
        <v>158</v>
      </c>
      <c r="E277" s="564" t="s">
        <v>1480</v>
      </c>
      <c r="F277" s="565">
        <v>38144000</v>
      </c>
      <c r="G277" s="651" t="s">
        <v>118</v>
      </c>
      <c r="L277" s="636"/>
    </row>
    <row r="278" spans="1:12" ht="73.5">
      <c r="A278" s="109">
        <f>IF(ISBLANK(B278),"",COUNTA($B$4:B278))</f>
        <v>232</v>
      </c>
      <c r="B278" s="562" t="s">
        <v>1568</v>
      </c>
      <c r="C278" s="563" t="s">
        <v>1573</v>
      </c>
      <c r="D278" s="109" t="s">
        <v>158</v>
      </c>
      <c r="E278" s="187" t="s">
        <v>1580</v>
      </c>
      <c r="F278" s="236">
        <v>20800000</v>
      </c>
      <c r="G278" s="675" t="s">
        <v>118</v>
      </c>
    </row>
    <row r="279" spans="1:12" ht="73.5">
      <c r="A279" s="109">
        <f>IF(ISBLANK(B279),"",COUNTA($B$4:B279))</f>
        <v>233</v>
      </c>
      <c r="B279" s="562" t="s">
        <v>1568</v>
      </c>
      <c r="C279" s="563" t="s">
        <v>1575</v>
      </c>
      <c r="D279" s="109" t="s">
        <v>158</v>
      </c>
      <c r="E279" s="187" t="s">
        <v>1582</v>
      </c>
      <c r="F279" s="236">
        <v>7775000</v>
      </c>
      <c r="G279" s="675" t="s">
        <v>118</v>
      </c>
    </row>
    <row r="280" spans="1:12" ht="24" customHeight="1">
      <c r="A280" s="109" t="str">
        <f>IF(ISBLANK(B280),"",COUNTA($B$4:B280))</f>
        <v/>
      </c>
      <c r="B280" s="562"/>
      <c r="C280" s="563"/>
      <c r="D280" s="109"/>
      <c r="E280" s="564"/>
      <c r="F280" s="246">
        <f>F281+F282+F283</f>
        <v>282058000</v>
      </c>
      <c r="G280" s="542" t="s">
        <v>119</v>
      </c>
      <c r="I280" s="60">
        <f>F281+F282</f>
        <v>51420000</v>
      </c>
    </row>
    <row r="281" spans="1:12" ht="73.5">
      <c r="A281" s="109">
        <f>IF(ISBLANK(B281),"",COUNTA($B$4:B281))</f>
        <v>234</v>
      </c>
      <c r="B281" s="562" t="s">
        <v>1475</v>
      </c>
      <c r="C281" s="563" t="s">
        <v>1479</v>
      </c>
      <c r="D281" s="109" t="s">
        <v>158</v>
      </c>
      <c r="E281" s="564" t="s">
        <v>1481</v>
      </c>
      <c r="F281" s="565">
        <v>31200000</v>
      </c>
      <c r="G281" s="543" t="s">
        <v>119</v>
      </c>
    </row>
    <row r="282" spans="1:12" ht="63">
      <c r="A282" s="109">
        <f>IF(ISBLANK(B282),"",COUNTA($B$4:B282))</f>
        <v>235</v>
      </c>
      <c r="B282" s="562" t="s">
        <v>1485</v>
      </c>
      <c r="C282" s="563" t="s">
        <v>1496</v>
      </c>
      <c r="D282" s="109" t="s">
        <v>158</v>
      </c>
      <c r="E282" s="187" t="s">
        <v>1497</v>
      </c>
      <c r="F282" s="236">
        <v>20220000</v>
      </c>
      <c r="G282" s="189" t="s">
        <v>119</v>
      </c>
    </row>
    <row r="283" spans="1:12" ht="21">
      <c r="A283" s="109" t="str">
        <f>IF(ISBLANK(B283),"",COUNTA($B$4:B283))</f>
        <v/>
      </c>
      <c r="B283" s="562"/>
      <c r="C283" s="563"/>
      <c r="D283" s="109"/>
      <c r="E283" s="635" t="s">
        <v>1555</v>
      </c>
      <c r="F283" s="634">
        <v>230638000</v>
      </c>
      <c r="G283" s="184" t="s">
        <v>119</v>
      </c>
    </row>
    <row r="284" spans="1:12" ht="42">
      <c r="A284" s="560">
        <f>IF(ISBLANK(B284),"",COUNTA($B$4:B284))</f>
        <v>236</v>
      </c>
      <c r="B284" s="629" t="s">
        <v>1518</v>
      </c>
      <c r="C284" s="630" t="s">
        <v>1519</v>
      </c>
      <c r="D284" s="560" t="s">
        <v>347</v>
      </c>
      <c r="E284" s="552" t="s">
        <v>1543</v>
      </c>
      <c r="F284" s="632">
        <v>499082014</v>
      </c>
      <c r="G284" s="631"/>
    </row>
    <row r="285" spans="1:12" ht="21" customHeight="1">
      <c r="A285" s="209"/>
      <c r="B285" s="210"/>
      <c r="C285" s="182"/>
      <c r="D285" s="182"/>
      <c r="E285" s="184"/>
      <c r="F285" s="195">
        <v>2069500</v>
      </c>
      <c r="G285" s="184" t="s">
        <v>10</v>
      </c>
      <c r="J285" s="616"/>
    </row>
    <row r="286" spans="1:12" ht="31.5">
      <c r="A286" s="209"/>
      <c r="B286" s="210"/>
      <c r="C286" s="182"/>
      <c r="D286" s="209"/>
      <c r="E286" s="199"/>
      <c r="F286" s="183">
        <v>106195650</v>
      </c>
      <c r="G286" s="184" t="s">
        <v>13</v>
      </c>
      <c r="J286" s="141"/>
    </row>
    <row r="287" spans="1:12" ht="21" customHeight="1">
      <c r="A287" s="212"/>
      <c r="B287" s="199"/>
      <c r="C287" s="199"/>
      <c r="D287" s="203"/>
      <c r="E287" s="219"/>
      <c r="F287" s="226">
        <v>8060000</v>
      </c>
      <c r="G287" s="184" t="s">
        <v>21</v>
      </c>
    </row>
    <row r="288" spans="1:12" ht="31.5">
      <c r="A288" s="212"/>
      <c r="B288" s="199"/>
      <c r="C288" s="199"/>
      <c r="D288" s="191"/>
      <c r="E288" s="219"/>
      <c r="F288" s="226">
        <v>5520000</v>
      </c>
      <c r="G288" s="184" t="s">
        <v>22</v>
      </c>
    </row>
    <row r="289" spans="1:10" ht="21">
      <c r="A289" s="212"/>
      <c r="B289" s="199"/>
      <c r="C289" s="199"/>
      <c r="D289" s="191"/>
      <c r="E289" s="219"/>
      <c r="F289" s="226">
        <v>23330000</v>
      </c>
      <c r="G289" s="184" t="s">
        <v>23</v>
      </c>
    </row>
    <row r="290" spans="1:10" ht="21">
      <c r="A290" s="212"/>
      <c r="B290" s="199"/>
      <c r="C290" s="199"/>
      <c r="D290" s="191"/>
      <c r="E290" s="219"/>
      <c r="F290" s="226">
        <v>4910000</v>
      </c>
      <c r="G290" s="184" t="s">
        <v>24</v>
      </c>
    </row>
    <row r="291" spans="1:10">
      <c r="A291" s="212"/>
      <c r="B291" s="199"/>
      <c r="C291" s="199"/>
      <c r="D291" s="191"/>
      <c r="E291" s="219"/>
      <c r="F291" s="226">
        <v>2400000</v>
      </c>
      <c r="G291" s="184" t="s">
        <v>32</v>
      </c>
    </row>
    <row r="292" spans="1:10">
      <c r="A292" s="212"/>
      <c r="B292" s="199"/>
      <c r="C292" s="199"/>
      <c r="D292" s="191"/>
      <c r="E292" s="219"/>
      <c r="F292" s="226">
        <v>2420400</v>
      </c>
      <c r="G292" s="184" t="s">
        <v>33</v>
      </c>
    </row>
    <row r="293" spans="1:10" ht="21">
      <c r="A293" s="212"/>
      <c r="B293" s="199"/>
      <c r="C293" s="199"/>
      <c r="D293" s="191"/>
      <c r="E293" s="219"/>
      <c r="F293" s="226">
        <v>13930450</v>
      </c>
      <c r="G293" s="184" t="s">
        <v>34</v>
      </c>
    </row>
    <row r="294" spans="1:10" ht="21">
      <c r="A294" s="212"/>
      <c r="B294" s="199"/>
      <c r="C294" s="199"/>
      <c r="D294" s="191"/>
      <c r="E294" s="219"/>
      <c r="F294" s="226">
        <v>10200000</v>
      </c>
      <c r="G294" s="184" t="s">
        <v>35</v>
      </c>
      <c r="J294" s="636" t="s">
        <v>1556</v>
      </c>
    </row>
    <row r="295" spans="1:10">
      <c r="A295" s="212"/>
      <c r="B295" s="199"/>
      <c r="C295" s="199"/>
      <c r="D295" s="191"/>
      <c r="E295" s="219"/>
      <c r="F295" s="226">
        <v>1680000</v>
      </c>
      <c r="G295" s="184" t="s">
        <v>36</v>
      </c>
    </row>
    <row r="296" spans="1:10" ht="21">
      <c r="A296" s="212"/>
      <c r="B296" s="199"/>
      <c r="C296" s="199"/>
      <c r="D296" s="191"/>
      <c r="E296" s="219"/>
      <c r="F296" s="226">
        <v>29001950</v>
      </c>
      <c r="G296" s="184" t="s">
        <v>37</v>
      </c>
    </row>
    <row r="297" spans="1:10">
      <c r="A297" s="212"/>
      <c r="B297" s="199"/>
      <c r="C297" s="199"/>
      <c r="D297" s="191"/>
      <c r="E297" s="219"/>
      <c r="F297" s="226">
        <v>6000000</v>
      </c>
      <c r="G297" s="184" t="s">
        <v>41</v>
      </c>
    </row>
    <row r="298" spans="1:10" ht="21">
      <c r="A298" s="209"/>
      <c r="B298" s="210"/>
      <c r="C298" s="182"/>
      <c r="D298" s="209"/>
      <c r="E298" s="199"/>
      <c r="F298" s="634">
        <v>812500</v>
      </c>
      <c r="G298" s="184" t="s">
        <v>42</v>
      </c>
    </row>
    <row r="299" spans="1:10" ht="42">
      <c r="A299" s="212"/>
      <c r="B299" s="199"/>
      <c r="C299" s="199"/>
      <c r="D299" s="191"/>
      <c r="E299" s="219"/>
      <c r="F299" s="226">
        <v>31413564</v>
      </c>
      <c r="G299" s="184" t="s">
        <v>45</v>
      </c>
      <c r="H299" s="248"/>
    </row>
    <row r="300" spans="1:10" ht="21">
      <c r="A300" s="209"/>
      <c r="B300" s="210"/>
      <c r="C300" s="182"/>
      <c r="D300" s="209"/>
      <c r="E300" s="199"/>
      <c r="F300" s="634">
        <v>7000000</v>
      </c>
      <c r="G300" s="184" t="s">
        <v>46</v>
      </c>
    </row>
    <row r="301" spans="1:10" ht="21">
      <c r="A301" s="212"/>
      <c r="B301" s="199"/>
      <c r="C301" s="199"/>
      <c r="D301" s="191"/>
      <c r="E301" s="219"/>
      <c r="F301" s="226">
        <v>13500000</v>
      </c>
      <c r="G301" s="184" t="s">
        <v>103</v>
      </c>
      <c r="H301" s="248"/>
    </row>
    <row r="302" spans="1:10" ht="21">
      <c r="A302" s="209"/>
      <c r="B302" s="210"/>
      <c r="C302" s="182"/>
      <c r="D302" s="209"/>
      <c r="E302" s="199"/>
      <c r="F302" s="634">
        <v>230638000</v>
      </c>
      <c r="G302" s="184" t="s">
        <v>119</v>
      </c>
    </row>
    <row r="303" spans="1:10">
      <c r="B303" s="58"/>
      <c r="C303" s="58"/>
      <c r="D303" s="230"/>
      <c r="E303" s="9"/>
      <c r="F303" s="249"/>
      <c r="G303" s="234"/>
    </row>
    <row r="304" spans="1:10" s="1" customFormat="1" ht="18" customHeight="1">
      <c r="B304" s="807" t="s">
        <v>9</v>
      </c>
      <c r="C304" s="807"/>
      <c r="D304" s="251">
        <v>7508000</v>
      </c>
      <c r="E304" s="237"/>
      <c r="F304" s="638"/>
      <c r="G304" s="234"/>
      <c r="I304" s="237"/>
    </row>
    <row r="305" spans="2:9" s="1" customFormat="1" ht="18" customHeight="1">
      <c r="B305" s="873" t="s">
        <v>10</v>
      </c>
      <c r="C305" s="873"/>
      <c r="D305" s="215">
        <v>2069500</v>
      </c>
      <c r="E305" s="237"/>
      <c r="F305" s="638"/>
      <c r="G305" s="234"/>
      <c r="I305" s="237"/>
    </row>
    <row r="306" spans="2:9" s="1" customFormat="1" ht="18" customHeight="1">
      <c r="B306" s="807" t="s">
        <v>1560</v>
      </c>
      <c r="C306" s="807"/>
      <c r="D306" s="251">
        <v>11512000</v>
      </c>
      <c r="E306" s="237"/>
      <c r="F306" s="638"/>
      <c r="G306" s="234"/>
      <c r="I306" s="237"/>
    </row>
    <row r="307" spans="2:9" s="1" customFormat="1" ht="19.5" customHeight="1">
      <c r="B307" s="804" t="s">
        <v>13</v>
      </c>
      <c r="C307" s="804"/>
      <c r="D307" s="553">
        <v>119086700</v>
      </c>
      <c r="E307" s="254">
        <f>D307+D308</f>
        <v>225282350</v>
      </c>
      <c r="F307" s="638"/>
      <c r="G307" s="234"/>
      <c r="I307" s="237"/>
    </row>
    <row r="308" spans="2:9" s="1" customFormat="1" ht="19.5" customHeight="1">
      <c r="B308" s="872" t="s">
        <v>13</v>
      </c>
      <c r="C308" s="872"/>
      <c r="D308" s="639">
        <v>106195650</v>
      </c>
      <c r="E308" s="237"/>
      <c r="F308" s="638"/>
      <c r="G308" s="234"/>
      <c r="I308" s="237"/>
    </row>
    <row r="309" spans="2:9" s="1" customFormat="1" ht="18" customHeight="1">
      <c r="B309" s="807" t="s">
        <v>16</v>
      </c>
      <c r="C309" s="807"/>
      <c r="D309" s="251">
        <v>39984159597</v>
      </c>
      <c r="E309" s="237"/>
      <c r="F309" s="638"/>
      <c r="G309" s="234"/>
      <c r="I309" s="237"/>
    </row>
    <row r="310" spans="2:9" s="1" customFormat="1" ht="19.5" customHeight="1">
      <c r="B310" s="804" t="s">
        <v>21</v>
      </c>
      <c r="C310" s="804"/>
      <c r="D310" s="553">
        <v>39376140</v>
      </c>
      <c r="E310" s="254">
        <f>D310+D311</f>
        <v>47436140</v>
      </c>
      <c r="F310" s="638"/>
      <c r="G310" s="234"/>
      <c r="I310" s="237"/>
    </row>
    <row r="311" spans="2:9" s="1" customFormat="1" ht="19.5" customHeight="1">
      <c r="B311" s="871" t="s">
        <v>1557</v>
      </c>
      <c r="C311" s="805"/>
      <c r="D311" s="639">
        <v>8060000</v>
      </c>
      <c r="E311" s="237"/>
      <c r="F311" s="638"/>
      <c r="G311" s="234"/>
      <c r="I311" s="237"/>
    </row>
    <row r="312" spans="2:9" s="1" customFormat="1" ht="19.5" customHeight="1">
      <c r="B312" s="856" t="s">
        <v>1558</v>
      </c>
      <c r="C312" s="800"/>
      <c r="D312" s="640">
        <v>5520000</v>
      </c>
      <c r="E312" s="237"/>
      <c r="F312" s="638"/>
      <c r="G312" s="234"/>
      <c r="I312" s="237"/>
    </row>
    <row r="313" spans="2:9" s="1" customFormat="1" ht="19.5" customHeight="1">
      <c r="B313" s="804" t="s">
        <v>23</v>
      </c>
      <c r="C313" s="804"/>
      <c r="D313" s="553">
        <v>47974000</v>
      </c>
      <c r="E313" s="254">
        <f>D313+D314</f>
        <v>71304000</v>
      </c>
      <c r="F313" s="638"/>
      <c r="G313" s="234"/>
      <c r="I313" s="237"/>
    </row>
    <row r="314" spans="2:9" s="1" customFormat="1" ht="19.5" customHeight="1">
      <c r="B314" s="871" t="s">
        <v>1559</v>
      </c>
      <c r="C314" s="805"/>
      <c r="D314" s="639">
        <v>23330000</v>
      </c>
      <c r="E314" s="237"/>
      <c r="F314" s="638"/>
      <c r="G314" s="234"/>
      <c r="I314" s="237"/>
    </row>
    <row r="315" spans="2:9" s="1" customFormat="1" ht="18" customHeight="1">
      <c r="B315" s="873" t="s">
        <v>24</v>
      </c>
      <c r="C315" s="873"/>
      <c r="D315" s="641">
        <v>4910000</v>
      </c>
      <c r="E315" s="237"/>
      <c r="F315" s="638"/>
      <c r="G315" s="234"/>
      <c r="I315" s="237"/>
    </row>
    <row r="316" spans="2:9" s="1" customFormat="1" ht="18" customHeight="1">
      <c r="B316" s="807" t="s">
        <v>31</v>
      </c>
      <c r="C316" s="807"/>
      <c r="D316" s="251">
        <v>81321000</v>
      </c>
      <c r="E316" s="237"/>
      <c r="F316" s="638"/>
      <c r="G316" s="234"/>
      <c r="I316" s="237"/>
    </row>
    <row r="317" spans="2:9" s="1" customFormat="1" ht="18" customHeight="1">
      <c r="B317" s="873" t="s">
        <v>32</v>
      </c>
      <c r="C317" s="873"/>
      <c r="D317" s="640">
        <v>2400000</v>
      </c>
      <c r="E317" s="237"/>
      <c r="F317" s="638"/>
      <c r="G317" s="234"/>
      <c r="I317" s="237"/>
    </row>
    <row r="318" spans="2:9" s="1" customFormat="1" ht="18" customHeight="1">
      <c r="B318" s="873" t="s">
        <v>33</v>
      </c>
      <c r="C318" s="873"/>
      <c r="D318" s="640">
        <v>2420400</v>
      </c>
      <c r="E318" s="237"/>
      <c r="F318" s="638"/>
      <c r="G318" s="234"/>
      <c r="I318" s="237"/>
    </row>
    <row r="319" spans="2:9" s="1" customFormat="1" ht="18" customHeight="1">
      <c r="B319" s="873" t="s">
        <v>34</v>
      </c>
      <c r="C319" s="873"/>
      <c r="D319" s="640">
        <v>13930450</v>
      </c>
      <c r="E319" s="237"/>
      <c r="F319" s="638"/>
      <c r="G319" s="234"/>
      <c r="I319" s="237"/>
    </row>
    <row r="320" spans="2:9" s="1" customFormat="1" ht="19.5" customHeight="1">
      <c r="B320" s="873" t="s">
        <v>35</v>
      </c>
      <c r="C320" s="873"/>
      <c r="D320" s="640">
        <v>10200000</v>
      </c>
      <c r="E320" s="237"/>
      <c r="F320" s="638"/>
      <c r="G320" s="234"/>
      <c r="I320" s="237"/>
    </row>
    <row r="321" spans="2:9" s="1" customFormat="1" ht="18" customHeight="1">
      <c r="B321" s="873" t="s">
        <v>36</v>
      </c>
      <c r="C321" s="873"/>
      <c r="D321" s="640">
        <v>1680000</v>
      </c>
      <c r="E321" s="237"/>
      <c r="F321" s="638"/>
      <c r="G321" s="234"/>
      <c r="I321" s="237"/>
    </row>
    <row r="322" spans="2:9" s="1" customFormat="1" ht="18" customHeight="1">
      <c r="B322" s="804" t="s">
        <v>37</v>
      </c>
      <c r="C322" s="804"/>
      <c r="D322" s="553">
        <v>10100000</v>
      </c>
      <c r="E322" s="254">
        <f>D322+D323</f>
        <v>39101950</v>
      </c>
      <c r="F322" s="638"/>
      <c r="G322" s="234"/>
      <c r="I322" s="237"/>
    </row>
    <row r="323" spans="2:9" s="1" customFormat="1" ht="18" customHeight="1">
      <c r="B323" s="872" t="s">
        <v>37</v>
      </c>
      <c r="C323" s="872"/>
      <c r="D323" s="642">
        <v>29001950</v>
      </c>
      <c r="E323" s="237"/>
      <c r="F323" s="638"/>
      <c r="G323" s="234"/>
      <c r="I323" s="237"/>
    </row>
    <row r="324" spans="2:9" s="1" customFormat="1" ht="18" customHeight="1">
      <c r="B324" s="873" t="s">
        <v>41</v>
      </c>
      <c r="C324" s="873"/>
      <c r="D324" s="640">
        <v>6000000</v>
      </c>
      <c r="E324" s="237"/>
      <c r="F324" s="638"/>
      <c r="G324" s="234"/>
      <c r="I324" s="237"/>
    </row>
    <row r="325" spans="2:9" s="1" customFormat="1" ht="19.5" customHeight="1">
      <c r="B325" s="807" t="s">
        <v>39</v>
      </c>
      <c r="C325" s="807"/>
      <c r="D325" s="251">
        <v>29470500</v>
      </c>
      <c r="E325" s="237"/>
      <c r="F325" s="638"/>
      <c r="G325" s="234"/>
      <c r="I325" s="237"/>
    </row>
    <row r="326" spans="2:9" s="1" customFormat="1" ht="18" customHeight="1">
      <c r="B326" s="804" t="s">
        <v>42</v>
      </c>
      <c r="C326" s="804"/>
      <c r="D326" s="553">
        <v>37457622</v>
      </c>
      <c r="E326" s="254">
        <f>D326+D327</f>
        <v>38270122</v>
      </c>
      <c r="F326" s="638"/>
      <c r="G326" s="234"/>
      <c r="I326" s="237"/>
    </row>
    <row r="327" spans="2:9" s="1" customFormat="1" ht="18" customHeight="1">
      <c r="B327" s="872" t="s">
        <v>42</v>
      </c>
      <c r="C327" s="872"/>
      <c r="D327" s="643">
        <v>812500</v>
      </c>
      <c r="E327" s="237"/>
      <c r="F327" s="638"/>
      <c r="G327" s="234"/>
      <c r="I327" s="237"/>
    </row>
    <row r="328" spans="2:9" s="1" customFormat="1" ht="18" customHeight="1">
      <c r="B328" s="806" t="s">
        <v>43</v>
      </c>
      <c r="C328" s="806"/>
      <c r="D328" s="251">
        <v>97600000</v>
      </c>
      <c r="E328" s="237"/>
      <c r="F328" s="638"/>
      <c r="G328" s="234"/>
      <c r="I328" s="237"/>
    </row>
    <row r="329" spans="2:9" s="1" customFormat="1" ht="19.5" customHeight="1">
      <c r="B329" s="873" t="s">
        <v>45</v>
      </c>
      <c r="C329" s="873"/>
      <c r="D329" s="641">
        <v>31413564</v>
      </c>
      <c r="E329" s="237"/>
      <c r="F329" s="638"/>
      <c r="G329" s="234"/>
      <c r="I329" s="237"/>
    </row>
    <row r="330" spans="2:9" s="1" customFormat="1" ht="19.5" customHeight="1">
      <c r="B330" s="873" t="s">
        <v>46</v>
      </c>
      <c r="C330" s="873"/>
      <c r="D330" s="641">
        <v>7000000</v>
      </c>
      <c r="E330" s="237"/>
      <c r="F330" s="638"/>
      <c r="G330" s="234"/>
      <c r="I330" s="237"/>
    </row>
    <row r="331" spans="2:9" s="1" customFormat="1" ht="18" customHeight="1">
      <c r="B331" s="807" t="s">
        <v>681</v>
      </c>
      <c r="C331" s="807"/>
      <c r="D331" s="251">
        <v>785583291</v>
      </c>
      <c r="E331" s="237"/>
      <c r="F331" s="638"/>
      <c r="G331" s="234"/>
      <c r="I331" s="237"/>
    </row>
    <row r="332" spans="2:9" s="1" customFormat="1" ht="18" customHeight="1">
      <c r="B332" s="807" t="s">
        <v>721</v>
      </c>
      <c r="C332" s="807"/>
      <c r="D332" s="251">
        <v>825727020</v>
      </c>
      <c r="E332" s="237"/>
      <c r="F332" s="638"/>
      <c r="G332" s="234"/>
      <c r="I332" s="237"/>
    </row>
    <row r="333" spans="2:9" s="1" customFormat="1" ht="18" customHeight="1">
      <c r="B333" s="807" t="s">
        <v>734</v>
      </c>
      <c r="C333" s="807"/>
      <c r="D333" s="251">
        <v>1612702513</v>
      </c>
      <c r="E333" s="237"/>
      <c r="F333" s="638"/>
      <c r="G333" s="234"/>
      <c r="I333" s="237"/>
    </row>
    <row r="334" spans="2:9" s="1" customFormat="1" ht="18" customHeight="1">
      <c r="B334" s="807" t="s">
        <v>757</v>
      </c>
      <c r="C334" s="807"/>
      <c r="D334" s="251">
        <v>124884773</v>
      </c>
      <c r="E334" s="237"/>
      <c r="F334" s="638"/>
      <c r="G334" s="234"/>
      <c r="I334" s="237"/>
    </row>
    <row r="335" spans="2:9" s="1" customFormat="1" ht="18" customHeight="1">
      <c r="B335" s="807" t="s">
        <v>1173</v>
      </c>
      <c r="C335" s="807"/>
      <c r="D335" s="251">
        <v>1687708869</v>
      </c>
      <c r="E335" s="237"/>
      <c r="F335" s="638"/>
      <c r="G335" s="234"/>
      <c r="I335" s="237"/>
    </row>
    <row r="336" spans="2:9" s="1" customFormat="1" ht="19.5" customHeight="1">
      <c r="B336" s="807" t="s">
        <v>788</v>
      </c>
      <c r="C336" s="807"/>
      <c r="D336" s="250">
        <v>756540451</v>
      </c>
      <c r="F336" s="644"/>
      <c r="G336" s="646"/>
      <c r="I336" s="237"/>
    </row>
    <row r="337" spans="2:9" s="1" customFormat="1" ht="19.5" customHeight="1">
      <c r="B337" s="807" t="s">
        <v>808</v>
      </c>
      <c r="C337" s="807"/>
      <c r="D337" s="251">
        <v>170823308</v>
      </c>
      <c r="F337" s="644"/>
      <c r="G337" s="646"/>
      <c r="I337" s="237"/>
    </row>
    <row r="338" spans="2:9" s="1" customFormat="1" ht="18" customHeight="1">
      <c r="B338" s="821" t="s">
        <v>809</v>
      </c>
      <c r="C338" s="821"/>
      <c r="D338" s="250">
        <v>223463977</v>
      </c>
      <c r="F338" s="644"/>
      <c r="G338" s="646"/>
      <c r="I338" s="237"/>
    </row>
    <row r="339" spans="2:9" s="1" customFormat="1" ht="19.5" customHeight="1">
      <c r="B339" s="807" t="s">
        <v>814</v>
      </c>
      <c r="C339" s="807"/>
      <c r="D339" s="250">
        <v>374640062</v>
      </c>
      <c r="F339" s="644"/>
      <c r="G339" s="646"/>
      <c r="I339" s="237"/>
    </row>
    <row r="340" spans="2:9" s="1" customFormat="1" ht="18" customHeight="1">
      <c r="B340" s="821" t="s">
        <v>1340</v>
      </c>
      <c r="C340" s="821"/>
      <c r="D340" s="250">
        <v>109762337</v>
      </c>
      <c r="F340" s="644"/>
      <c r="G340" s="646"/>
      <c r="I340" s="237"/>
    </row>
    <row r="341" spans="2:9" s="1" customFormat="1" ht="18" customHeight="1">
      <c r="B341" s="857" t="s">
        <v>1561</v>
      </c>
      <c r="C341" s="807"/>
      <c r="D341" s="250">
        <v>54117225</v>
      </c>
      <c r="F341" s="644"/>
      <c r="G341" s="646"/>
      <c r="I341" s="237"/>
    </row>
    <row r="342" spans="2:9" s="1" customFormat="1" ht="18" customHeight="1">
      <c r="B342" s="807" t="s">
        <v>557</v>
      </c>
      <c r="C342" s="807"/>
      <c r="D342" s="250">
        <v>514588305</v>
      </c>
      <c r="F342" s="644"/>
      <c r="G342" s="646"/>
      <c r="I342" s="237"/>
    </row>
    <row r="343" spans="2:9" s="1" customFormat="1" ht="18" customHeight="1">
      <c r="B343" s="807" t="s">
        <v>872</v>
      </c>
      <c r="C343" s="807"/>
      <c r="D343" s="250">
        <v>253882245</v>
      </c>
      <c r="F343" s="644"/>
      <c r="G343" s="646"/>
      <c r="I343" s="237"/>
    </row>
    <row r="344" spans="2:9" s="1" customFormat="1" ht="18" customHeight="1">
      <c r="B344" s="821" t="s">
        <v>885</v>
      </c>
      <c r="C344" s="821"/>
      <c r="D344" s="250">
        <v>160664381</v>
      </c>
      <c r="F344" s="644"/>
      <c r="G344" s="646"/>
      <c r="I344" s="237"/>
    </row>
    <row r="345" spans="2:9" s="1" customFormat="1" ht="18" customHeight="1">
      <c r="B345" s="807" t="s">
        <v>890</v>
      </c>
      <c r="C345" s="807"/>
      <c r="D345" s="250">
        <v>323682699</v>
      </c>
      <c r="F345" s="644"/>
      <c r="G345" s="646"/>
      <c r="I345" s="237"/>
    </row>
    <row r="346" spans="2:9" s="1" customFormat="1" ht="18" customHeight="1">
      <c r="B346" s="807" t="s">
        <v>563</v>
      </c>
      <c r="C346" s="807"/>
      <c r="D346" s="250">
        <v>2574152574</v>
      </c>
      <c r="F346" s="644"/>
      <c r="G346" s="646"/>
      <c r="I346" s="237"/>
    </row>
    <row r="347" spans="2:9" s="1" customFormat="1" ht="18" customHeight="1">
      <c r="B347" s="821" t="s">
        <v>923</v>
      </c>
      <c r="C347" s="821"/>
      <c r="D347" s="251">
        <v>699817375</v>
      </c>
      <c r="F347" s="644"/>
      <c r="G347" s="646"/>
      <c r="I347" s="237"/>
    </row>
    <row r="348" spans="2:9" s="1" customFormat="1" ht="18" customHeight="1">
      <c r="B348" s="807" t="s">
        <v>934</v>
      </c>
      <c r="C348" s="807"/>
      <c r="D348" s="251">
        <v>146008478</v>
      </c>
      <c r="F348" s="644"/>
      <c r="G348" s="646"/>
      <c r="I348" s="237"/>
    </row>
    <row r="349" spans="2:9" s="1" customFormat="1" ht="19.5" customHeight="1">
      <c r="B349" s="807" t="s">
        <v>942</v>
      </c>
      <c r="C349" s="807"/>
      <c r="D349" s="250">
        <v>96779794</v>
      </c>
      <c r="F349" s="644"/>
      <c r="G349" s="646"/>
      <c r="I349" s="237"/>
    </row>
    <row r="350" spans="2:9" s="1" customFormat="1" ht="19.5" customHeight="1">
      <c r="B350" s="807" t="s">
        <v>950</v>
      </c>
      <c r="C350" s="807"/>
      <c r="D350" s="250">
        <v>150192327</v>
      </c>
      <c r="F350" s="644"/>
      <c r="G350" s="646"/>
      <c r="I350" s="237"/>
    </row>
    <row r="351" spans="2:9" s="1" customFormat="1" ht="18" customHeight="1">
      <c r="B351" s="807" t="s">
        <v>1341</v>
      </c>
      <c r="C351" s="807"/>
      <c r="D351" s="250">
        <v>483631082</v>
      </c>
      <c r="E351" s="874"/>
      <c r="F351" s="644"/>
      <c r="G351" s="646"/>
      <c r="I351" s="237"/>
    </row>
    <row r="352" spans="2:9" s="1" customFormat="1" ht="19.5" customHeight="1">
      <c r="B352" s="807" t="s">
        <v>966</v>
      </c>
      <c r="C352" s="807"/>
      <c r="D352" s="250">
        <v>302562566</v>
      </c>
      <c r="E352" s="874"/>
      <c r="F352" s="644"/>
      <c r="G352" s="646"/>
      <c r="I352" s="237"/>
    </row>
    <row r="353" spans="2:9" s="1" customFormat="1" ht="18" customHeight="1">
      <c r="B353" s="807" t="s">
        <v>316</v>
      </c>
      <c r="C353" s="807"/>
      <c r="D353" s="250">
        <v>45000000</v>
      </c>
      <c r="E353" s="250"/>
      <c r="F353" s="644"/>
      <c r="G353" s="646"/>
      <c r="I353" s="237"/>
    </row>
    <row r="354" spans="2:9" s="1" customFormat="1" ht="18" customHeight="1">
      <c r="B354" s="807" t="s">
        <v>461</v>
      </c>
      <c r="C354" s="807"/>
      <c r="D354" s="250">
        <v>34344000</v>
      </c>
      <c r="E354" s="250"/>
      <c r="F354" s="644"/>
      <c r="G354" s="646"/>
      <c r="I354" s="237"/>
    </row>
    <row r="355" spans="2:9" s="1" customFormat="1" ht="21" customHeight="1">
      <c r="B355" s="842" t="s">
        <v>1232</v>
      </c>
      <c r="C355" s="842"/>
      <c r="D355" s="250">
        <v>5400000</v>
      </c>
      <c r="E355" s="250"/>
      <c r="F355" s="644"/>
      <c r="G355" s="646"/>
      <c r="I355" s="237"/>
    </row>
    <row r="356" spans="2:9" s="1" customFormat="1" ht="18" customHeight="1">
      <c r="B356" s="807" t="s">
        <v>986</v>
      </c>
      <c r="C356" s="807"/>
      <c r="D356" s="250">
        <v>26520000</v>
      </c>
      <c r="E356" s="250"/>
      <c r="F356" s="644"/>
      <c r="G356" s="646"/>
      <c r="I356" s="237"/>
    </row>
    <row r="357" spans="2:9" s="1" customFormat="1" ht="18" customHeight="1">
      <c r="B357" s="807" t="s">
        <v>94</v>
      </c>
      <c r="C357" s="807"/>
      <c r="D357" s="250">
        <v>11360000</v>
      </c>
      <c r="F357" s="644"/>
      <c r="G357" s="646"/>
      <c r="I357" s="237"/>
    </row>
    <row r="358" spans="2:9" s="1" customFormat="1" ht="19.5" customHeight="1">
      <c r="B358" s="804" t="s">
        <v>103</v>
      </c>
      <c r="C358" s="804"/>
      <c r="D358" s="253">
        <v>6200000</v>
      </c>
      <c r="E358" s="254">
        <f>D358+D359</f>
        <v>19700000</v>
      </c>
      <c r="F358" s="644"/>
      <c r="G358" s="646"/>
      <c r="I358" s="237"/>
    </row>
    <row r="359" spans="2:9" s="1" customFormat="1" ht="19.5" customHeight="1">
      <c r="B359" s="872" t="s">
        <v>103</v>
      </c>
      <c r="C359" s="872"/>
      <c r="D359" s="649">
        <v>13500000</v>
      </c>
      <c r="F359" s="644"/>
      <c r="G359" s="646"/>
      <c r="I359" s="237"/>
    </row>
    <row r="360" spans="2:9" s="1" customFormat="1" ht="30.95" customHeight="1">
      <c r="B360" s="807" t="s">
        <v>108</v>
      </c>
      <c r="C360" s="807"/>
      <c r="D360" s="250">
        <v>4241280</v>
      </c>
      <c r="F360" s="644"/>
      <c r="G360" s="646"/>
      <c r="I360" s="237"/>
    </row>
    <row r="361" spans="2:9" s="1" customFormat="1" ht="30.95" customHeight="1">
      <c r="B361" s="807" t="s">
        <v>109</v>
      </c>
      <c r="C361" s="807"/>
      <c r="D361" s="250">
        <v>13020000</v>
      </c>
      <c r="F361" s="644"/>
      <c r="G361" s="646"/>
      <c r="I361" s="237"/>
    </row>
    <row r="362" spans="2:9" s="1" customFormat="1" ht="19.5" customHeight="1">
      <c r="B362" s="807" t="s">
        <v>112</v>
      </c>
      <c r="C362" s="807"/>
      <c r="D362" s="250">
        <v>45960000</v>
      </c>
      <c r="F362" s="644"/>
      <c r="G362" s="646"/>
      <c r="I362" s="237"/>
    </row>
    <row r="363" spans="2:9" s="1" customFormat="1" ht="19.5" customHeight="1">
      <c r="B363" s="807" t="s">
        <v>114</v>
      </c>
      <c r="C363" s="807"/>
      <c r="D363" s="250">
        <v>23670000</v>
      </c>
      <c r="F363" s="644"/>
      <c r="G363" s="646"/>
      <c r="I363" s="237"/>
    </row>
    <row r="364" spans="2:9" s="1" customFormat="1" ht="19.5" customHeight="1">
      <c r="B364" s="807" t="s">
        <v>118</v>
      </c>
      <c r="C364" s="807"/>
      <c r="D364" s="250">
        <v>66719000</v>
      </c>
      <c r="F364" s="644"/>
      <c r="G364" s="646"/>
      <c r="I364" s="237"/>
    </row>
    <row r="365" spans="2:9" s="1" customFormat="1" ht="19.5" customHeight="1">
      <c r="B365" s="804" t="s">
        <v>119</v>
      </c>
      <c r="C365" s="804"/>
      <c r="D365" s="253">
        <v>51420000</v>
      </c>
      <c r="E365" s="254">
        <f>D365+D366</f>
        <v>282058000</v>
      </c>
      <c r="F365" s="644"/>
      <c r="G365" s="646"/>
      <c r="I365" s="237"/>
    </row>
    <row r="366" spans="2:9" s="1" customFormat="1" ht="19.5" customHeight="1">
      <c r="B366" s="872" t="s">
        <v>119</v>
      </c>
      <c r="C366" s="872"/>
      <c r="D366" s="643">
        <v>230638000</v>
      </c>
      <c r="F366" s="644"/>
      <c r="G366" s="646"/>
      <c r="I366" s="237"/>
    </row>
    <row r="367" spans="2:9" s="1" customFormat="1" ht="18" customHeight="1">
      <c r="B367" s="875" t="s">
        <v>1174</v>
      </c>
      <c r="C367" s="875"/>
      <c r="D367" s="656">
        <f>SUM(D304:D366)</f>
        <v>53730417505</v>
      </c>
      <c r="F367" s="645"/>
      <c r="G367" s="646"/>
      <c r="I367" s="237"/>
    </row>
    <row r="368" spans="2:9" s="1" customFormat="1" ht="18" customHeight="1">
      <c r="B368" s="876" t="s">
        <v>347</v>
      </c>
      <c r="C368" s="876"/>
      <c r="D368" s="647">
        <v>499082014</v>
      </c>
      <c r="F368" s="645"/>
      <c r="G368" s="646"/>
      <c r="I368" s="237"/>
    </row>
    <row r="369" spans="2:9" s="1" customFormat="1" ht="18" customHeight="1">
      <c r="B369" s="877" t="s">
        <v>348</v>
      </c>
      <c r="C369" s="877"/>
      <c r="D369" s="254">
        <f>D367-D368</f>
        <v>53231335491</v>
      </c>
      <c r="F369" s="645"/>
      <c r="G369" s="254"/>
      <c r="I369" s="237"/>
    </row>
    <row r="370" spans="2:9">
      <c r="G370" s="257"/>
    </row>
    <row r="371" spans="2:9">
      <c r="G371" s="258"/>
    </row>
    <row r="373" spans="2:9">
      <c r="E373" s="259"/>
    </row>
  </sheetData>
  <mergeCells count="68">
    <mergeCell ref="B344:C344"/>
    <mergeCell ref="B345:C345"/>
    <mergeCell ref="B346:C346"/>
    <mergeCell ref="B341:C341"/>
    <mergeCell ref="B342:C342"/>
    <mergeCell ref="B343:C343"/>
    <mergeCell ref="B339:C339"/>
    <mergeCell ref="B340:C340"/>
    <mergeCell ref="B331:C331"/>
    <mergeCell ref="B332:C332"/>
    <mergeCell ref="B335:C335"/>
    <mergeCell ref="B336:C336"/>
    <mergeCell ref="B327:C327"/>
    <mergeCell ref="B328:C328"/>
    <mergeCell ref="B333:C333"/>
    <mergeCell ref="B334:C334"/>
    <mergeCell ref="B338:C338"/>
    <mergeCell ref="B329:C329"/>
    <mergeCell ref="B330:C330"/>
    <mergeCell ref="B337:C337"/>
    <mergeCell ref="B368:C368"/>
    <mergeCell ref="B369:C369"/>
    <mergeCell ref="B347:C347"/>
    <mergeCell ref="B348:C348"/>
    <mergeCell ref="B349:C349"/>
    <mergeCell ref="B350:C350"/>
    <mergeCell ref="B358:C358"/>
    <mergeCell ref="B355:C355"/>
    <mergeCell ref="E351:E352"/>
    <mergeCell ref="B359:C359"/>
    <mergeCell ref="B367:C367"/>
    <mergeCell ref="B363:C363"/>
    <mergeCell ref="B364:C364"/>
    <mergeCell ref="B365:C365"/>
    <mergeCell ref="B366:C366"/>
    <mergeCell ref="B357:C357"/>
    <mergeCell ref="B360:C360"/>
    <mergeCell ref="B361:C361"/>
    <mergeCell ref="B362:C362"/>
    <mergeCell ref="B352:C352"/>
    <mergeCell ref="B353:C353"/>
    <mergeCell ref="B354:C354"/>
    <mergeCell ref="B356:C356"/>
    <mergeCell ref="B351:C351"/>
    <mergeCell ref="B312:C312"/>
    <mergeCell ref="B313:C313"/>
    <mergeCell ref="B314:C314"/>
    <mergeCell ref="B315:C315"/>
    <mergeCell ref="B326:C326"/>
    <mergeCell ref="B316:C316"/>
    <mergeCell ref="B322:C322"/>
    <mergeCell ref="B323:C323"/>
    <mergeCell ref="B325:C325"/>
    <mergeCell ref="B324:C324"/>
    <mergeCell ref="B317:C317"/>
    <mergeCell ref="B318:C318"/>
    <mergeCell ref="B319:C319"/>
    <mergeCell ref="B320:C320"/>
    <mergeCell ref="B321:C321"/>
    <mergeCell ref="A1:G1"/>
    <mergeCell ref="B306:C306"/>
    <mergeCell ref="B309:C309"/>
    <mergeCell ref="B311:C311"/>
    <mergeCell ref="B304:C304"/>
    <mergeCell ref="B307:C307"/>
    <mergeCell ref="B310:C310"/>
    <mergeCell ref="B308:C308"/>
    <mergeCell ref="B305:C30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55"/>
  <sheetViews>
    <sheetView workbookViewId="0">
      <selection sqref="A1:G1"/>
    </sheetView>
  </sheetViews>
  <sheetFormatPr defaultColWidth="9" defaultRowHeight="15"/>
  <cols>
    <col min="1" max="1" width="5.7109375" customWidth="1"/>
    <col min="2" max="2" width="15.7109375" customWidth="1"/>
    <col min="3" max="3" width="25.7109375" customWidth="1"/>
    <col min="4" max="4" width="19.7109375" style="7" customWidth="1"/>
    <col min="5" max="5" width="30.7109375" style="9" customWidth="1"/>
    <col min="6" max="6" width="15.7109375" customWidth="1"/>
    <col min="7" max="7" width="30.7109375" customWidth="1"/>
    <col min="8" max="8" width="2.7109375" style="211" customWidth="1"/>
    <col min="9" max="9" width="12.42578125" style="9" bestFit="1" customWidth="1"/>
  </cols>
  <sheetData>
    <row r="1" spans="1:9">
      <c r="A1" s="788" t="s">
        <v>1175</v>
      </c>
      <c r="B1" s="788"/>
      <c r="C1" s="788"/>
      <c r="D1" s="788"/>
      <c r="E1" s="788"/>
      <c r="F1" s="788"/>
      <c r="G1" s="788"/>
    </row>
    <row r="2" spans="1:9">
      <c r="F2" s="174"/>
      <c r="G2" s="175"/>
    </row>
    <row r="3" spans="1:9" ht="20.100000000000001" customHeight="1">
      <c r="A3" s="157" t="s">
        <v>2</v>
      </c>
      <c r="B3" s="157" t="s">
        <v>148</v>
      </c>
      <c r="C3" s="157" t="s">
        <v>149</v>
      </c>
      <c r="D3" s="225" t="s">
        <v>150</v>
      </c>
      <c r="E3" s="157" t="s">
        <v>151</v>
      </c>
      <c r="F3" s="176" t="s">
        <v>152</v>
      </c>
      <c r="G3" s="157" t="s">
        <v>3</v>
      </c>
    </row>
    <row r="4" spans="1:9" ht="24" customHeight="1">
      <c r="A4" s="157"/>
      <c r="B4" s="157"/>
      <c r="C4" s="157"/>
      <c r="D4" s="225"/>
      <c r="E4" s="157"/>
      <c r="F4" s="176">
        <f>F5+F6</f>
        <v>7985950</v>
      </c>
      <c r="G4" s="186" t="s">
        <v>8</v>
      </c>
      <c r="I4" s="7">
        <v>6236000</v>
      </c>
    </row>
    <row r="5" spans="1:9" ht="42">
      <c r="A5" s="109">
        <f>IF(ISBLANK(B5),"",COUNTA($B5:B$5))</f>
        <v>1</v>
      </c>
      <c r="B5" s="562">
        <v>45614</v>
      </c>
      <c r="C5" s="179" t="s">
        <v>1846</v>
      </c>
      <c r="D5" s="109" t="s">
        <v>158</v>
      </c>
      <c r="E5" s="187" t="s">
        <v>1856</v>
      </c>
      <c r="F5" s="188">
        <v>6236000</v>
      </c>
      <c r="G5" s="189" t="s">
        <v>8</v>
      </c>
      <c r="H5" s="691"/>
    </row>
    <row r="6" spans="1:9" ht="21">
      <c r="A6" s="109" t="str">
        <f>IF(ISBLANK(B6),"",COUNTA($B$5:B6))</f>
        <v/>
      </c>
      <c r="B6" s="562"/>
      <c r="C6" s="179"/>
      <c r="D6" s="109"/>
      <c r="E6" s="681" t="s">
        <v>2037</v>
      </c>
      <c r="F6" s="686">
        <v>1749950</v>
      </c>
      <c r="G6" s="687" t="s">
        <v>8</v>
      </c>
      <c r="H6" s="691"/>
    </row>
    <row r="7" spans="1:9" ht="31.5">
      <c r="A7" s="109" t="str">
        <f>IF(ISBLANK(B7),"",COUNTA($B$5:B7))</f>
        <v/>
      </c>
      <c r="B7" s="562"/>
      <c r="C7" s="179"/>
      <c r="D7" s="109"/>
      <c r="E7" s="179"/>
      <c r="F7" s="242">
        <f>F8+F9+F10+F11</f>
        <v>158530750</v>
      </c>
      <c r="G7" s="177" t="s">
        <v>13</v>
      </c>
      <c r="H7" s="691"/>
      <c r="I7" s="200">
        <f>F8+F9+F10</f>
        <v>105170800</v>
      </c>
    </row>
    <row r="8" spans="1:9" ht="42">
      <c r="A8" s="109">
        <f>IF(ISBLANK(B8),"",COUNTA($B$5:B8))</f>
        <v>2</v>
      </c>
      <c r="B8" s="562">
        <v>45618</v>
      </c>
      <c r="C8" s="179" t="s">
        <v>2008</v>
      </c>
      <c r="D8" s="109" t="s">
        <v>158</v>
      </c>
      <c r="E8" s="187" t="s">
        <v>2011</v>
      </c>
      <c r="F8" s="188">
        <v>41750000</v>
      </c>
      <c r="G8" s="179" t="s">
        <v>13</v>
      </c>
      <c r="H8" s="691"/>
    </row>
    <row r="9" spans="1:9" ht="73.5">
      <c r="A9" s="109">
        <f>IF(ISBLANK(B9),"",COUNTA($B$5:B9))</f>
        <v>3</v>
      </c>
      <c r="B9" s="562">
        <v>45618</v>
      </c>
      <c r="C9" s="179" t="s">
        <v>2012</v>
      </c>
      <c r="D9" s="109" t="s">
        <v>158</v>
      </c>
      <c r="E9" s="187" t="s">
        <v>2029</v>
      </c>
      <c r="F9" s="188">
        <v>7400000</v>
      </c>
      <c r="G9" s="179" t="s">
        <v>13</v>
      </c>
      <c r="H9" s="691"/>
    </row>
    <row r="10" spans="1:9" ht="52.5">
      <c r="A10" s="109">
        <f>IF(ISBLANK(B10),"",COUNTA($B$5:B10))</f>
        <v>4</v>
      </c>
      <c r="B10" s="562">
        <v>45618</v>
      </c>
      <c r="C10" s="179" t="s">
        <v>2015</v>
      </c>
      <c r="D10" s="109" t="s">
        <v>158</v>
      </c>
      <c r="E10" s="187" t="s">
        <v>2032</v>
      </c>
      <c r="F10" s="188">
        <v>56020800</v>
      </c>
      <c r="G10" s="179" t="s">
        <v>13</v>
      </c>
      <c r="H10" s="691"/>
    </row>
    <row r="11" spans="1:9" ht="31.5">
      <c r="A11" s="109" t="str">
        <f>IF(ISBLANK(B11),"",COUNTA($B$5:B11))</f>
        <v/>
      </c>
      <c r="B11" s="562"/>
      <c r="C11" s="179"/>
      <c r="D11" s="109"/>
      <c r="E11" s="679" t="s">
        <v>2037</v>
      </c>
      <c r="F11" s="588">
        <v>53359950</v>
      </c>
      <c r="G11" s="687" t="s">
        <v>13</v>
      </c>
      <c r="H11" s="691"/>
    </row>
    <row r="12" spans="1:9" ht="42">
      <c r="A12" s="109">
        <f>IF(ISBLANK(B12),"",COUNTA($B$5:B12))</f>
        <v>5</v>
      </c>
      <c r="B12" s="562">
        <v>45614</v>
      </c>
      <c r="C12" s="179" t="s">
        <v>1844</v>
      </c>
      <c r="D12" s="109" t="s">
        <v>158</v>
      </c>
      <c r="E12" s="187" t="s">
        <v>1854</v>
      </c>
      <c r="F12" s="194">
        <v>12788000</v>
      </c>
      <c r="G12" s="186" t="s">
        <v>14</v>
      </c>
      <c r="H12" s="691"/>
    </row>
    <row r="13" spans="1:9" ht="21" customHeight="1">
      <c r="A13" s="109" t="str">
        <f>IF(ISBLANK(B13),"",COUNTA($B$5:B13))</f>
        <v/>
      </c>
      <c r="B13" s="178"/>
      <c r="C13" s="179"/>
      <c r="D13" s="35"/>
      <c r="E13" s="180"/>
      <c r="F13" s="176">
        <f>SUM(F14:F21)</f>
        <v>90334000211</v>
      </c>
      <c r="G13" s="542" t="s">
        <v>16</v>
      </c>
    </row>
    <row r="14" spans="1:9" ht="63">
      <c r="A14" s="109">
        <f>IF(ISBLANK(B14),"",COUNTA($B$5:B14))</f>
        <v>6</v>
      </c>
      <c r="B14" s="562">
        <v>45597</v>
      </c>
      <c r="C14" s="563" t="s">
        <v>1562</v>
      </c>
      <c r="D14" s="109" t="s">
        <v>158</v>
      </c>
      <c r="E14" s="637" t="s">
        <v>1563</v>
      </c>
      <c r="F14" s="648">
        <v>17943926199</v>
      </c>
      <c r="G14" s="570" t="s">
        <v>16</v>
      </c>
      <c r="H14" s="706"/>
    </row>
    <row r="15" spans="1:9" ht="63">
      <c r="A15" s="109">
        <f>IF(ISBLANK(B15),"",COUNTA($B$5:B15))</f>
        <v>7</v>
      </c>
      <c r="B15" s="562">
        <v>45597</v>
      </c>
      <c r="C15" s="563" t="s">
        <v>1564</v>
      </c>
      <c r="D15" s="109" t="s">
        <v>158</v>
      </c>
      <c r="E15" s="187" t="s">
        <v>1565</v>
      </c>
      <c r="F15" s="188">
        <v>20712693940</v>
      </c>
      <c r="G15" s="570" t="s">
        <v>16</v>
      </c>
      <c r="H15" s="706"/>
    </row>
    <row r="16" spans="1:9" ht="55.5" customHeight="1">
      <c r="A16" s="109">
        <f>IF(ISBLANK(B16),"",COUNTA($B$5:B16))</f>
        <v>8</v>
      </c>
      <c r="B16" s="562">
        <v>45597</v>
      </c>
      <c r="C16" s="563" t="s">
        <v>1566</v>
      </c>
      <c r="D16" s="109" t="s">
        <v>158</v>
      </c>
      <c r="E16" s="187" t="s">
        <v>1567</v>
      </c>
      <c r="F16" s="188">
        <v>71430450</v>
      </c>
      <c r="G16" s="570" t="s">
        <v>16</v>
      </c>
      <c r="H16" s="706"/>
    </row>
    <row r="17" spans="1:9" ht="52.5">
      <c r="A17" s="109">
        <f>IF(ISBLANK(B17),"",COUNTA($B$5:B17))</f>
        <v>9</v>
      </c>
      <c r="B17" s="562">
        <v>45608</v>
      </c>
      <c r="C17" s="179" t="s">
        <v>1793</v>
      </c>
      <c r="D17" s="109" t="s">
        <v>158</v>
      </c>
      <c r="E17" s="187" t="s">
        <v>1950</v>
      </c>
      <c r="F17" s="188">
        <v>40715264720</v>
      </c>
      <c r="G17" s="189" t="s">
        <v>16</v>
      </c>
      <c r="H17" s="691"/>
    </row>
    <row r="18" spans="1:9" ht="52.5">
      <c r="A18" s="109">
        <f>IF(ISBLANK(B18),"",COUNTA($B$5:B18))</f>
        <v>10</v>
      </c>
      <c r="B18" s="562">
        <v>45608</v>
      </c>
      <c r="C18" s="179" t="s">
        <v>1794</v>
      </c>
      <c r="D18" s="109" t="s">
        <v>158</v>
      </c>
      <c r="E18" s="187" t="s">
        <v>1951</v>
      </c>
      <c r="F18" s="188">
        <v>8732501024</v>
      </c>
      <c r="G18" s="189" t="s">
        <v>16</v>
      </c>
      <c r="H18" s="691"/>
    </row>
    <row r="19" spans="1:9" ht="42">
      <c r="A19" s="109">
        <f>IF(ISBLANK(B19),"",COUNTA($B$5:B19))</f>
        <v>11</v>
      </c>
      <c r="B19" s="562">
        <v>45610</v>
      </c>
      <c r="C19" s="179" t="s">
        <v>1802</v>
      </c>
      <c r="D19" s="109" t="s">
        <v>158</v>
      </c>
      <c r="E19" s="187" t="s">
        <v>1809</v>
      </c>
      <c r="F19" s="188">
        <v>1105183878</v>
      </c>
      <c r="G19" s="189" t="s">
        <v>16</v>
      </c>
      <c r="H19" s="691"/>
    </row>
    <row r="20" spans="1:9" ht="52.5">
      <c r="A20" s="109">
        <f>IF(ISBLANK(B20),"",COUNTA($B$5:B20))</f>
        <v>12</v>
      </c>
      <c r="B20" s="562">
        <v>45618</v>
      </c>
      <c r="C20" s="179" t="s">
        <v>2027</v>
      </c>
      <c r="D20" s="109" t="s">
        <v>158</v>
      </c>
      <c r="E20" s="187" t="s">
        <v>2035</v>
      </c>
      <c r="F20" s="188">
        <v>76180000</v>
      </c>
      <c r="G20" s="189" t="s">
        <v>16</v>
      </c>
      <c r="H20" s="691"/>
    </row>
    <row r="21" spans="1:9" ht="52.5">
      <c r="A21" s="109">
        <f>IF(ISBLANK(B21),"",COUNTA($B$5:B21))</f>
        <v>13</v>
      </c>
      <c r="B21" s="562">
        <v>45618</v>
      </c>
      <c r="C21" s="179" t="s">
        <v>2028</v>
      </c>
      <c r="D21" s="109" t="s">
        <v>158</v>
      </c>
      <c r="E21" s="187" t="s">
        <v>2036</v>
      </c>
      <c r="F21" s="188">
        <v>976820000</v>
      </c>
      <c r="G21" s="189" t="s">
        <v>16</v>
      </c>
      <c r="H21" s="691"/>
    </row>
    <row r="22" spans="1:9" ht="63">
      <c r="A22" s="109">
        <f>IF(ISBLANK(B22),"",COUNTA($B$5:B22))</f>
        <v>14</v>
      </c>
      <c r="B22" s="562">
        <v>45615</v>
      </c>
      <c r="C22" s="179" t="s">
        <v>1957</v>
      </c>
      <c r="D22" s="109" t="s">
        <v>158</v>
      </c>
      <c r="E22" s="196" t="s">
        <v>1963</v>
      </c>
      <c r="F22" s="194">
        <v>6600000</v>
      </c>
      <c r="G22" s="186" t="s">
        <v>1977</v>
      </c>
      <c r="H22" s="691"/>
    </row>
    <row r="23" spans="1:9" ht="57" customHeight="1">
      <c r="A23" s="109">
        <f>IF(ISBLANK(B23),"",COUNTA($B$5:B23))</f>
        <v>15</v>
      </c>
      <c r="B23" s="562">
        <v>45602</v>
      </c>
      <c r="C23" s="179" t="s">
        <v>1676</v>
      </c>
      <c r="D23" s="109" t="s">
        <v>158</v>
      </c>
      <c r="E23" s="187" t="s">
        <v>1689</v>
      </c>
      <c r="F23" s="194">
        <v>9720000</v>
      </c>
      <c r="G23" s="186" t="s">
        <v>1756</v>
      </c>
      <c r="H23" s="691"/>
    </row>
    <row r="24" spans="1:9" ht="21">
      <c r="A24" s="109"/>
      <c r="B24" s="562"/>
      <c r="C24" s="179"/>
      <c r="D24" s="109"/>
      <c r="E24" s="187"/>
      <c r="F24" s="194">
        <f>F25+F26</f>
        <v>24432448</v>
      </c>
      <c r="G24" s="186" t="s">
        <v>37</v>
      </c>
      <c r="H24" s="691"/>
    </row>
    <row r="25" spans="1:9" ht="63">
      <c r="A25" s="109">
        <f>IF(ISBLANK(B25),"",COUNTA($B$5:B25))</f>
        <v>16</v>
      </c>
      <c r="B25" s="562">
        <v>45602</v>
      </c>
      <c r="C25" s="179" t="s">
        <v>1668</v>
      </c>
      <c r="D25" s="109" t="s">
        <v>158</v>
      </c>
      <c r="E25" s="187" t="s">
        <v>1681</v>
      </c>
      <c r="F25" s="188">
        <v>5068000</v>
      </c>
      <c r="G25" s="189" t="s">
        <v>37</v>
      </c>
      <c r="H25" s="691"/>
    </row>
    <row r="26" spans="1:9" ht="21">
      <c r="A26" s="109"/>
      <c r="B26" s="562"/>
      <c r="C26" s="179"/>
      <c r="D26" s="109"/>
      <c r="E26" s="679" t="s">
        <v>2037</v>
      </c>
      <c r="F26" s="588">
        <v>19364448</v>
      </c>
      <c r="G26" s="687" t="s">
        <v>37</v>
      </c>
      <c r="H26" s="691"/>
    </row>
    <row r="27" spans="1:9" ht="63">
      <c r="A27" s="109">
        <f>IF(ISBLANK(B27),"",COUNTA($B$5:B27))</f>
        <v>17</v>
      </c>
      <c r="B27" s="562">
        <v>45614</v>
      </c>
      <c r="C27" s="179" t="s">
        <v>1845</v>
      </c>
      <c r="D27" s="109" t="s">
        <v>158</v>
      </c>
      <c r="E27" s="187" t="s">
        <v>1855</v>
      </c>
      <c r="F27" s="194">
        <v>17400000</v>
      </c>
      <c r="G27" s="186" t="s">
        <v>38</v>
      </c>
      <c r="H27" s="691"/>
    </row>
    <row r="28" spans="1:9" ht="24" customHeight="1">
      <c r="A28" s="109" t="str">
        <f>IF(ISBLANK(B28),"",COUNTA($B$5:B28))</f>
        <v/>
      </c>
      <c r="B28" s="562"/>
      <c r="C28" s="179"/>
      <c r="D28" s="109"/>
      <c r="E28" s="187"/>
      <c r="F28" s="194">
        <f>F29+F30</f>
        <v>68396826</v>
      </c>
      <c r="G28" s="186" t="s">
        <v>42</v>
      </c>
      <c r="H28" s="691"/>
      <c r="I28" s="7">
        <v>41094819</v>
      </c>
    </row>
    <row r="29" spans="1:9" ht="63">
      <c r="A29" s="109">
        <f>IF(ISBLANK(B29),"",COUNTA($B$5:B29))</f>
        <v>18</v>
      </c>
      <c r="B29" s="562">
        <v>45618</v>
      </c>
      <c r="C29" s="179" t="s">
        <v>2013</v>
      </c>
      <c r="D29" s="109" t="s">
        <v>158</v>
      </c>
      <c r="E29" s="187" t="s">
        <v>2030</v>
      </c>
      <c r="F29" s="188">
        <v>41094819</v>
      </c>
      <c r="G29" s="189" t="s">
        <v>42</v>
      </c>
      <c r="H29" s="691"/>
    </row>
    <row r="30" spans="1:9" ht="21">
      <c r="A30" s="109" t="str">
        <f>IF(ISBLANK(B30),"",COUNTA($B$5:B30))</f>
        <v/>
      </c>
      <c r="B30" s="562"/>
      <c r="C30" s="179"/>
      <c r="D30" s="109"/>
      <c r="E30" s="679" t="s">
        <v>2037</v>
      </c>
      <c r="F30" s="588">
        <v>27302007</v>
      </c>
      <c r="G30" s="687" t="s">
        <v>42</v>
      </c>
      <c r="H30" s="691"/>
    </row>
    <row r="31" spans="1:9" ht="24" customHeight="1">
      <c r="A31" s="109" t="str">
        <f>IF(ISBLANK(B31),"",COUNTA($B$5:B31))</f>
        <v/>
      </c>
      <c r="B31" s="562"/>
      <c r="C31" s="179"/>
      <c r="D31" s="109"/>
      <c r="E31" s="187"/>
      <c r="F31" s="194">
        <f>F32+F33</f>
        <v>108970142</v>
      </c>
      <c r="G31" s="186" t="s">
        <v>1757</v>
      </c>
      <c r="H31" s="691"/>
      <c r="I31" s="7">
        <v>106960000</v>
      </c>
    </row>
    <row r="32" spans="1:9" ht="52.5">
      <c r="A32" s="109">
        <f>IF(ISBLANK(B32),"",COUNTA($B$5:B32))</f>
        <v>19</v>
      </c>
      <c r="B32" s="562">
        <v>45600</v>
      </c>
      <c r="C32" s="179" t="s">
        <v>1658</v>
      </c>
      <c r="D32" s="109" t="s">
        <v>158</v>
      </c>
      <c r="E32" s="187" t="s">
        <v>1661</v>
      </c>
      <c r="F32" s="188">
        <v>106960000</v>
      </c>
      <c r="G32" s="189" t="s">
        <v>1757</v>
      </c>
      <c r="H32" s="691"/>
    </row>
    <row r="33" spans="1:8">
      <c r="A33" s="109" t="str">
        <f>IF(ISBLANK(B33),"",COUNTA($B$5:B33))</f>
        <v/>
      </c>
      <c r="B33" s="562"/>
      <c r="C33" s="179"/>
      <c r="D33" s="109"/>
      <c r="E33" s="679" t="s">
        <v>2037</v>
      </c>
      <c r="F33" s="588">
        <v>2010142</v>
      </c>
      <c r="G33" s="687" t="s">
        <v>43</v>
      </c>
      <c r="H33" s="691"/>
    </row>
    <row r="34" spans="1:8" ht="24" customHeight="1">
      <c r="A34" s="109" t="str">
        <f>IF(ISBLANK(B34),"",COUNTA($B$5:B34))</f>
        <v/>
      </c>
      <c r="B34" s="178"/>
      <c r="C34" s="179"/>
      <c r="D34" s="35"/>
      <c r="E34" s="187"/>
      <c r="F34" s="194">
        <f>SUM(F35:F47)</f>
        <v>538820317</v>
      </c>
      <c r="G34" s="186" t="s">
        <v>681</v>
      </c>
    </row>
    <row r="35" spans="1:8" ht="78" customHeight="1">
      <c r="A35" s="109">
        <f>IF(ISBLANK(B35),"",COUNTA($B$5:B35))</f>
        <v>20</v>
      </c>
      <c r="B35" s="291">
        <v>45597</v>
      </c>
      <c r="C35" s="189" t="s">
        <v>1597</v>
      </c>
      <c r="D35" s="292" t="s">
        <v>158</v>
      </c>
      <c r="E35" s="187" t="s">
        <v>1638</v>
      </c>
      <c r="F35" s="188">
        <v>7245718</v>
      </c>
      <c r="G35" s="189" t="s">
        <v>681</v>
      </c>
      <c r="H35" s="706"/>
    </row>
    <row r="36" spans="1:8" ht="78" customHeight="1">
      <c r="A36" s="109">
        <f>IF(ISBLANK(B36),"",COUNTA($B$5:B36))</f>
        <v>21</v>
      </c>
      <c r="B36" s="562">
        <v>45597</v>
      </c>
      <c r="C36" s="179" t="s">
        <v>1603</v>
      </c>
      <c r="D36" s="109" t="s">
        <v>158</v>
      </c>
      <c r="E36" s="187" t="s">
        <v>1639</v>
      </c>
      <c r="F36" s="188">
        <v>36228589</v>
      </c>
      <c r="G36" s="189" t="s">
        <v>681</v>
      </c>
      <c r="H36" s="706"/>
    </row>
    <row r="37" spans="1:8" ht="78" customHeight="1">
      <c r="A37" s="109">
        <f>IF(ISBLANK(B37),"",COUNTA($B$5:B37))</f>
        <v>22</v>
      </c>
      <c r="B37" s="562">
        <v>45597</v>
      </c>
      <c r="C37" s="179" t="s">
        <v>1611</v>
      </c>
      <c r="D37" s="109" t="s">
        <v>158</v>
      </c>
      <c r="E37" s="187" t="s">
        <v>1641</v>
      </c>
      <c r="F37" s="188">
        <v>52541441</v>
      </c>
      <c r="G37" s="189" t="s">
        <v>681</v>
      </c>
      <c r="H37" s="706"/>
    </row>
    <row r="38" spans="1:8" ht="78" customHeight="1">
      <c r="A38" s="109">
        <f>IF(ISBLANK(B38),"",COUNTA($B$5:B38))</f>
        <v>23</v>
      </c>
      <c r="B38" s="562">
        <v>45597</v>
      </c>
      <c r="C38" s="179" t="s">
        <v>1626</v>
      </c>
      <c r="D38" s="109" t="s">
        <v>158</v>
      </c>
      <c r="E38" s="187" t="s">
        <v>1645</v>
      </c>
      <c r="F38" s="188">
        <v>36230489</v>
      </c>
      <c r="G38" s="189" t="s">
        <v>681</v>
      </c>
      <c r="H38" s="706"/>
    </row>
    <row r="39" spans="1:8" ht="84">
      <c r="A39" s="109">
        <f>IF(ISBLANK(B39),"",COUNTA($B$5:B39))</f>
        <v>24</v>
      </c>
      <c r="B39" s="562">
        <v>45597</v>
      </c>
      <c r="C39" s="179" t="s">
        <v>1631</v>
      </c>
      <c r="D39" s="109" t="s">
        <v>158</v>
      </c>
      <c r="E39" s="187" t="s">
        <v>1647</v>
      </c>
      <c r="F39" s="188">
        <v>7246098</v>
      </c>
      <c r="G39" s="189" t="s">
        <v>681</v>
      </c>
      <c r="H39" s="691"/>
    </row>
    <row r="40" spans="1:8" ht="73.5">
      <c r="A40" s="109">
        <f>IF(ISBLANK(B40),"",COUNTA($B$5:B40))</f>
        <v>25</v>
      </c>
      <c r="B40" s="562">
        <v>45602</v>
      </c>
      <c r="C40" s="179" t="s">
        <v>1693</v>
      </c>
      <c r="D40" s="109" t="s">
        <v>158</v>
      </c>
      <c r="E40" s="187" t="s">
        <v>1782</v>
      </c>
      <c r="F40" s="188">
        <v>52543750</v>
      </c>
      <c r="G40" s="189" t="s">
        <v>681</v>
      </c>
      <c r="H40" s="691"/>
    </row>
    <row r="41" spans="1:8" ht="84">
      <c r="A41" s="109">
        <f>IF(ISBLANK(B41),"",COUNTA($B$5:B41))</f>
        <v>26</v>
      </c>
      <c r="B41" s="562">
        <v>45602</v>
      </c>
      <c r="C41" s="179" t="s">
        <v>1701</v>
      </c>
      <c r="D41" s="109" t="s">
        <v>158</v>
      </c>
      <c r="E41" s="187" t="s">
        <v>1783</v>
      </c>
      <c r="F41" s="188">
        <v>109662850</v>
      </c>
      <c r="G41" s="189" t="s">
        <v>681</v>
      </c>
      <c r="H41" s="691"/>
    </row>
    <row r="42" spans="1:8" ht="84">
      <c r="A42" s="109">
        <f>IF(ISBLANK(B42),"",COUNTA($B$5:B42))</f>
        <v>27</v>
      </c>
      <c r="B42" s="562">
        <v>45602</v>
      </c>
      <c r="C42" s="179" t="s">
        <v>1704</v>
      </c>
      <c r="D42" s="109" t="s">
        <v>158</v>
      </c>
      <c r="E42" s="187" t="s">
        <v>1784</v>
      </c>
      <c r="F42" s="188">
        <v>7245750</v>
      </c>
      <c r="G42" s="189" t="s">
        <v>681</v>
      </c>
      <c r="H42" s="691"/>
    </row>
    <row r="43" spans="1:8" ht="73.5">
      <c r="A43" s="109">
        <f>IF(ISBLANK(B43),"",COUNTA($B$5:B43))</f>
        <v>28</v>
      </c>
      <c r="B43" s="562">
        <v>45603</v>
      </c>
      <c r="C43" s="179" t="s">
        <v>1723</v>
      </c>
      <c r="D43" s="109" t="s">
        <v>158</v>
      </c>
      <c r="E43" s="196" t="s">
        <v>1740</v>
      </c>
      <c r="F43" s="197">
        <v>65211476</v>
      </c>
      <c r="G43" s="189" t="s">
        <v>681</v>
      </c>
      <c r="H43" s="691"/>
    </row>
    <row r="44" spans="1:8" ht="75" customHeight="1">
      <c r="A44" s="109">
        <f>IF(ISBLANK(B44),"",COUNTA($B$5:B44))</f>
        <v>29</v>
      </c>
      <c r="B44" s="562">
        <v>45614</v>
      </c>
      <c r="C44" s="179" t="s">
        <v>1838</v>
      </c>
      <c r="D44" s="109" t="s">
        <v>158</v>
      </c>
      <c r="E44" s="187" t="s">
        <v>1944</v>
      </c>
      <c r="F44" s="188">
        <v>101439860</v>
      </c>
      <c r="G44" s="189" t="s">
        <v>681</v>
      </c>
      <c r="H44" s="691"/>
    </row>
    <row r="45" spans="1:8" ht="75" customHeight="1">
      <c r="A45" s="109">
        <f>IF(ISBLANK(B45),"",COUNTA($B$5:B45))</f>
        <v>30</v>
      </c>
      <c r="B45" s="562">
        <v>45614</v>
      </c>
      <c r="C45" s="179" t="s">
        <v>1842</v>
      </c>
      <c r="D45" s="109" t="s">
        <v>158</v>
      </c>
      <c r="E45" s="196" t="s">
        <v>1853</v>
      </c>
      <c r="F45" s="197">
        <v>7245704</v>
      </c>
      <c r="G45" s="189" t="s">
        <v>681</v>
      </c>
      <c r="H45" s="691"/>
    </row>
    <row r="46" spans="1:8" ht="75" customHeight="1">
      <c r="A46" s="109">
        <f>IF(ISBLANK(B46),"",COUNTA($B$5:B46))</f>
        <v>31</v>
      </c>
      <c r="B46" s="562">
        <v>45614</v>
      </c>
      <c r="C46" s="179" t="s">
        <v>1874</v>
      </c>
      <c r="D46" s="109" t="s">
        <v>158</v>
      </c>
      <c r="E46" s="187" t="s">
        <v>1947</v>
      </c>
      <c r="F46" s="188">
        <v>52616112</v>
      </c>
      <c r="G46" s="189" t="s">
        <v>681</v>
      </c>
      <c r="H46" s="691"/>
    </row>
    <row r="47" spans="1:8" ht="73.5">
      <c r="A47" s="109">
        <f>IF(ISBLANK(B47),"",COUNTA($B$5:B47))</f>
        <v>32</v>
      </c>
      <c r="B47" s="562">
        <v>45618</v>
      </c>
      <c r="C47" s="179" t="s">
        <v>2020</v>
      </c>
      <c r="D47" s="109" t="s">
        <v>158</v>
      </c>
      <c r="E47" s="196" t="s">
        <v>2034</v>
      </c>
      <c r="F47" s="197">
        <v>3362480</v>
      </c>
      <c r="G47" s="189" t="s">
        <v>681</v>
      </c>
      <c r="H47" s="691"/>
    </row>
    <row r="48" spans="1:8" ht="24" customHeight="1">
      <c r="A48" s="109" t="str">
        <f>IF(ISBLANK(B48),"",COUNTA($B$5:B48))</f>
        <v/>
      </c>
      <c r="B48" s="178"/>
      <c r="C48" s="179"/>
      <c r="D48" s="35"/>
      <c r="E48" s="187"/>
      <c r="F48" s="194">
        <f>SUM(F49:F57)</f>
        <v>465486029</v>
      </c>
      <c r="G48" s="186" t="s">
        <v>721</v>
      </c>
    </row>
    <row r="49" spans="1:8" ht="78" customHeight="1">
      <c r="A49" s="109">
        <f>IF(ISBLANK(B49),"",COUNTA($B$5:B49))</f>
        <v>33</v>
      </c>
      <c r="B49" s="291">
        <v>45597</v>
      </c>
      <c r="C49" s="189" t="s">
        <v>1598</v>
      </c>
      <c r="D49" s="292" t="s">
        <v>158</v>
      </c>
      <c r="E49" s="187" t="s">
        <v>1638</v>
      </c>
      <c r="F49" s="188">
        <v>10276608</v>
      </c>
      <c r="G49" s="189" t="s">
        <v>721</v>
      </c>
      <c r="H49" s="706"/>
    </row>
    <row r="50" spans="1:8" ht="78" customHeight="1">
      <c r="A50" s="109">
        <f>IF(ISBLANK(B50),"",COUNTA($B$5:B50))</f>
        <v>34</v>
      </c>
      <c r="B50" s="562">
        <v>45597</v>
      </c>
      <c r="C50" s="179" t="s">
        <v>1604</v>
      </c>
      <c r="D50" s="109" t="s">
        <v>158</v>
      </c>
      <c r="E50" s="187" t="s">
        <v>1639</v>
      </c>
      <c r="F50" s="188">
        <v>51383038</v>
      </c>
      <c r="G50" s="189" t="s">
        <v>721</v>
      </c>
      <c r="H50" s="706"/>
    </row>
    <row r="51" spans="1:8" ht="78" customHeight="1">
      <c r="A51" s="109">
        <f>IF(ISBLANK(B51),"",COUNTA($B$5:B51))</f>
        <v>35</v>
      </c>
      <c r="B51" s="562">
        <v>45597</v>
      </c>
      <c r="C51" s="179" t="s">
        <v>1625</v>
      </c>
      <c r="D51" s="109" t="s">
        <v>158</v>
      </c>
      <c r="E51" s="180" t="s">
        <v>1646</v>
      </c>
      <c r="F51" s="185">
        <v>51392176</v>
      </c>
      <c r="G51" s="189" t="s">
        <v>721</v>
      </c>
      <c r="H51" s="706"/>
    </row>
    <row r="52" spans="1:8" ht="84">
      <c r="A52" s="109">
        <f>IF(ISBLANK(B52),"",COUNTA($B$5:B52))</f>
        <v>36</v>
      </c>
      <c r="B52" s="562">
        <v>45597</v>
      </c>
      <c r="C52" s="179" t="s">
        <v>1630</v>
      </c>
      <c r="D52" s="109" t="s">
        <v>158</v>
      </c>
      <c r="E52" s="187" t="s">
        <v>1648</v>
      </c>
      <c r="F52" s="188">
        <v>10278435</v>
      </c>
      <c r="G52" s="189" t="s">
        <v>721</v>
      </c>
      <c r="H52" s="706"/>
    </row>
    <row r="53" spans="1:8" ht="73.5">
      <c r="A53" s="109">
        <f>IF(ISBLANK(B53),"",COUNTA($B$5:B53))</f>
        <v>37</v>
      </c>
      <c r="B53" s="562">
        <v>45602</v>
      </c>
      <c r="C53" s="179" t="s">
        <v>1695</v>
      </c>
      <c r="D53" s="109" t="s">
        <v>158</v>
      </c>
      <c r="E53" s="187" t="s">
        <v>1782</v>
      </c>
      <c r="F53" s="188">
        <v>74431857</v>
      </c>
      <c r="G53" s="189" t="s">
        <v>721</v>
      </c>
      <c r="H53" s="691"/>
    </row>
    <row r="54" spans="1:8" ht="84">
      <c r="A54" s="109">
        <f>IF(ISBLANK(B54),"",COUNTA($B$5:B54))</f>
        <v>38</v>
      </c>
      <c r="B54" s="562">
        <v>45602</v>
      </c>
      <c r="C54" s="179" t="s">
        <v>1702</v>
      </c>
      <c r="D54" s="109" t="s">
        <v>158</v>
      </c>
      <c r="E54" s="187" t="s">
        <v>1785</v>
      </c>
      <c r="F54" s="188">
        <v>155932750</v>
      </c>
      <c r="G54" s="189" t="s">
        <v>721</v>
      </c>
      <c r="H54" s="691"/>
    </row>
    <row r="55" spans="1:8" ht="84">
      <c r="A55" s="109">
        <f>IF(ISBLANK(B55),"",COUNTA($B$5:B55))</f>
        <v>39</v>
      </c>
      <c r="B55" s="562">
        <v>45602</v>
      </c>
      <c r="C55" s="179" t="s">
        <v>1705</v>
      </c>
      <c r="D55" s="109" t="s">
        <v>158</v>
      </c>
      <c r="E55" s="187" t="s">
        <v>1784</v>
      </c>
      <c r="F55" s="188">
        <v>10276650</v>
      </c>
      <c r="G55" s="189" t="s">
        <v>721</v>
      </c>
      <c r="H55" s="691"/>
    </row>
    <row r="56" spans="1:8" ht="73.5">
      <c r="A56" s="109">
        <f>IF(ISBLANK(B56),"",COUNTA($B$5:B56))</f>
        <v>40</v>
      </c>
      <c r="B56" s="562">
        <v>45603</v>
      </c>
      <c r="C56" s="179" t="s">
        <v>1724</v>
      </c>
      <c r="D56" s="109" t="s">
        <v>158</v>
      </c>
      <c r="E56" s="196" t="s">
        <v>1740</v>
      </c>
      <c r="F56" s="197">
        <v>92489427</v>
      </c>
      <c r="G56" s="189" t="s">
        <v>721</v>
      </c>
      <c r="H56" s="691"/>
    </row>
    <row r="57" spans="1:8" ht="73.5">
      <c r="A57" s="109">
        <f>IF(ISBLANK(B57),"",COUNTA($B$5:B57))</f>
        <v>41</v>
      </c>
      <c r="B57" s="562">
        <v>45622</v>
      </c>
      <c r="C57" s="179" t="s">
        <v>2092</v>
      </c>
      <c r="D57" s="109" t="s">
        <v>158</v>
      </c>
      <c r="E57" s="196" t="s">
        <v>2109</v>
      </c>
      <c r="F57" s="197">
        <v>9025088</v>
      </c>
      <c r="G57" s="189" t="s">
        <v>721</v>
      </c>
    </row>
    <row r="58" spans="1:8" ht="24" customHeight="1">
      <c r="A58" s="109" t="str">
        <f>IF(ISBLANK(B58),"",COUNTA($B$5:B58))</f>
        <v/>
      </c>
      <c r="B58" s="178"/>
      <c r="C58" s="179"/>
      <c r="D58" s="35"/>
      <c r="E58" s="187"/>
      <c r="F58" s="194">
        <f>SUM(F59:F73)</f>
        <v>832590682</v>
      </c>
      <c r="G58" s="186" t="s">
        <v>734</v>
      </c>
    </row>
    <row r="59" spans="1:8" ht="78" customHeight="1">
      <c r="A59" s="109">
        <f>IF(ISBLANK(B59),"",COUNTA($B$5:B59))</f>
        <v>42</v>
      </c>
      <c r="B59" s="291">
        <v>45597</v>
      </c>
      <c r="C59" s="189" t="s">
        <v>1599</v>
      </c>
      <c r="D59" s="292" t="s">
        <v>158</v>
      </c>
      <c r="E59" s="187" t="s">
        <v>1638</v>
      </c>
      <c r="F59" s="188">
        <v>10918864</v>
      </c>
      <c r="G59" s="189" t="s">
        <v>734</v>
      </c>
      <c r="H59" s="706"/>
    </row>
    <row r="60" spans="1:8" ht="78" customHeight="1">
      <c r="A60" s="109">
        <f>IF(ISBLANK(B60),"",COUNTA($B$5:B60))</f>
        <v>43</v>
      </c>
      <c r="B60" s="562">
        <v>45597</v>
      </c>
      <c r="C60" s="179" t="s">
        <v>1605</v>
      </c>
      <c r="D60" s="109" t="s">
        <v>158</v>
      </c>
      <c r="E60" s="187" t="s">
        <v>1639</v>
      </c>
      <c r="F60" s="188">
        <v>54594322</v>
      </c>
      <c r="G60" s="189" t="s">
        <v>734</v>
      </c>
      <c r="H60" s="706"/>
    </row>
    <row r="61" spans="1:8" ht="78" customHeight="1">
      <c r="A61" s="109">
        <f>IF(ISBLANK(B61),"",COUNTA($B$5:B61))</f>
        <v>44</v>
      </c>
      <c r="B61" s="562">
        <v>45597</v>
      </c>
      <c r="C61" s="179" t="s">
        <v>1609</v>
      </c>
      <c r="D61" s="109" t="s">
        <v>158</v>
      </c>
      <c r="E61" s="187" t="s">
        <v>1640</v>
      </c>
      <c r="F61" s="188">
        <v>79065178</v>
      </c>
      <c r="G61" s="189" t="s">
        <v>734</v>
      </c>
      <c r="H61" s="691"/>
    </row>
    <row r="62" spans="1:8" ht="78" customHeight="1">
      <c r="A62" s="109">
        <f>IF(ISBLANK(B62),"",COUNTA($B$5:B62))</f>
        <v>45</v>
      </c>
      <c r="B62" s="562">
        <v>45597</v>
      </c>
      <c r="C62" s="179" t="s">
        <v>1624</v>
      </c>
      <c r="D62" s="109" t="s">
        <v>158</v>
      </c>
      <c r="E62" s="187" t="s">
        <v>1645</v>
      </c>
      <c r="F62" s="188">
        <v>54513894</v>
      </c>
      <c r="G62" s="189" t="s">
        <v>734</v>
      </c>
      <c r="H62" s="706"/>
    </row>
    <row r="63" spans="1:8" ht="84">
      <c r="A63" s="109">
        <f>IF(ISBLANK(B63),"",COUNTA($B$5:B63))</f>
        <v>46</v>
      </c>
      <c r="B63" s="562">
        <v>45597</v>
      </c>
      <c r="C63" s="179" t="s">
        <v>1629</v>
      </c>
      <c r="D63" s="109" t="s">
        <v>158</v>
      </c>
      <c r="E63" s="187" t="s">
        <v>1647</v>
      </c>
      <c r="F63" s="188">
        <v>10902779</v>
      </c>
      <c r="G63" s="189" t="s">
        <v>734</v>
      </c>
      <c r="H63" s="706"/>
    </row>
    <row r="64" spans="1:8" ht="73.5">
      <c r="A64" s="109">
        <f>IF(ISBLANK(B64),"",COUNTA($B$5:B64))</f>
        <v>47</v>
      </c>
      <c r="B64" s="562">
        <v>45602</v>
      </c>
      <c r="C64" s="179" t="s">
        <v>1696</v>
      </c>
      <c r="D64" s="109" t="s">
        <v>158</v>
      </c>
      <c r="E64" s="187" t="s">
        <v>1786</v>
      </c>
      <c r="F64" s="188">
        <v>79012332</v>
      </c>
      <c r="G64" s="189" t="s">
        <v>734</v>
      </c>
      <c r="H64" s="691"/>
    </row>
    <row r="65" spans="1:8" ht="84">
      <c r="A65" s="109">
        <f>IF(ISBLANK(B65),"",COUNTA($B$5:B65))</f>
        <v>48</v>
      </c>
      <c r="B65" s="562">
        <v>45602</v>
      </c>
      <c r="C65" s="179" t="s">
        <v>1697</v>
      </c>
      <c r="D65" s="109" t="s">
        <v>158</v>
      </c>
      <c r="E65" s="187" t="s">
        <v>1787</v>
      </c>
      <c r="F65" s="188">
        <v>165009685</v>
      </c>
      <c r="G65" s="189" t="s">
        <v>734</v>
      </c>
      <c r="H65" s="691"/>
    </row>
    <row r="66" spans="1:8" ht="84">
      <c r="A66" s="109">
        <f>IF(ISBLANK(B66),"",COUNTA($B$5:B66))</f>
        <v>49</v>
      </c>
      <c r="B66" s="562">
        <v>45602</v>
      </c>
      <c r="C66" s="179" t="s">
        <v>1707</v>
      </c>
      <c r="D66" s="109" t="s">
        <v>158</v>
      </c>
      <c r="E66" s="187" t="s">
        <v>1784</v>
      </c>
      <c r="F66" s="188">
        <v>10918859</v>
      </c>
      <c r="G66" s="189" t="s">
        <v>734</v>
      </c>
      <c r="H66" s="691"/>
    </row>
    <row r="67" spans="1:8" ht="73.5">
      <c r="A67" s="109">
        <f>IF(ISBLANK(B67),"",COUNTA($B$5:B67))</f>
        <v>50</v>
      </c>
      <c r="B67" s="562">
        <v>45603</v>
      </c>
      <c r="C67" s="179" t="s">
        <v>1719</v>
      </c>
      <c r="D67" s="109" t="s">
        <v>158</v>
      </c>
      <c r="E67" s="196" t="s">
        <v>1740</v>
      </c>
      <c r="F67" s="197">
        <v>98269911</v>
      </c>
      <c r="G67" s="189" t="s">
        <v>734</v>
      </c>
      <c r="H67" s="691"/>
    </row>
    <row r="68" spans="1:8" ht="75" customHeight="1">
      <c r="A68" s="109">
        <f>IF(ISBLANK(B68),"",COUNTA($B$5:B68))</f>
        <v>51</v>
      </c>
      <c r="B68" s="562">
        <v>45614</v>
      </c>
      <c r="C68" s="179" t="s">
        <v>1839</v>
      </c>
      <c r="D68" s="109" t="s">
        <v>158</v>
      </c>
      <c r="E68" s="187" t="s">
        <v>1945</v>
      </c>
      <c r="F68" s="188">
        <v>152864444</v>
      </c>
      <c r="G68" s="189" t="s">
        <v>734</v>
      </c>
      <c r="H68" s="691"/>
    </row>
    <row r="69" spans="1:8" ht="75" customHeight="1">
      <c r="A69" s="109">
        <f>IF(ISBLANK(B69),"",COUNTA($B$5:B69))</f>
        <v>52</v>
      </c>
      <c r="B69" s="562">
        <v>45614</v>
      </c>
      <c r="C69" s="179" t="s">
        <v>1843</v>
      </c>
      <c r="D69" s="109" t="s">
        <v>158</v>
      </c>
      <c r="E69" s="196" t="s">
        <v>1853</v>
      </c>
      <c r="F69" s="197">
        <v>10918889</v>
      </c>
      <c r="G69" s="189" t="s">
        <v>734</v>
      </c>
      <c r="H69" s="691"/>
    </row>
    <row r="70" spans="1:8" ht="75" customHeight="1">
      <c r="A70" s="109">
        <f>IF(ISBLANK(B70),"",COUNTA($B$5:B70))</f>
        <v>53</v>
      </c>
      <c r="B70" s="562">
        <v>45614</v>
      </c>
      <c r="C70" s="179" t="s">
        <v>1875</v>
      </c>
      <c r="D70" s="109" t="s">
        <v>158</v>
      </c>
      <c r="E70" s="187" t="s">
        <v>1947</v>
      </c>
      <c r="F70" s="188">
        <v>79279514</v>
      </c>
      <c r="G70" s="189" t="s">
        <v>734</v>
      </c>
      <c r="H70" s="691"/>
    </row>
    <row r="71" spans="1:8" ht="73.5">
      <c r="A71" s="109">
        <f>IF(ISBLANK(B71),"",COUNTA($B$5:B71))</f>
        <v>54</v>
      </c>
      <c r="B71" s="562">
        <v>45618</v>
      </c>
      <c r="C71" s="179" t="s">
        <v>2017</v>
      </c>
      <c r="D71" s="109" t="s">
        <v>158</v>
      </c>
      <c r="E71" s="196" t="s">
        <v>2033</v>
      </c>
      <c r="F71" s="197">
        <v>8743443</v>
      </c>
      <c r="G71" s="189" t="s">
        <v>734</v>
      </c>
      <c r="H71" s="691"/>
    </row>
    <row r="72" spans="1:8" ht="73.5">
      <c r="A72" s="109">
        <f>IF(ISBLANK(B72),"",COUNTA($B$5:B72))</f>
        <v>55</v>
      </c>
      <c r="B72" s="562">
        <v>45618</v>
      </c>
      <c r="C72" s="179" t="s">
        <v>2021</v>
      </c>
      <c r="D72" s="109" t="s">
        <v>158</v>
      </c>
      <c r="E72" s="196" t="s">
        <v>2034</v>
      </c>
      <c r="F72" s="197">
        <v>8737323</v>
      </c>
      <c r="G72" s="189" t="s">
        <v>734</v>
      </c>
      <c r="H72" s="691"/>
    </row>
    <row r="73" spans="1:8" ht="73.5">
      <c r="A73" s="109">
        <f>IF(ISBLANK(B73),"",COUNTA($B$5:B73))</f>
        <v>56</v>
      </c>
      <c r="B73" s="562">
        <v>45622</v>
      </c>
      <c r="C73" s="179" t="s">
        <v>2091</v>
      </c>
      <c r="D73" s="109" t="s">
        <v>158</v>
      </c>
      <c r="E73" s="196" t="s">
        <v>2109</v>
      </c>
      <c r="F73" s="197">
        <v>8841245</v>
      </c>
      <c r="G73" s="189" t="s">
        <v>734</v>
      </c>
    </row>
    <row r="74" spans="1:8" ht="24" customHeight="1">
      <c r="A74" s="109" t="str">
        <f>IF(ISBLANK(B74),"",COUNTA($B$5:B74))</f>
        <v/>
      </c>
      <c r="B74" s="562"/>
      <c r="C74" s="179"/>
      <c r="D74" s="109"/>
      <c r="E74" s="196"/>
      <c r="F74" s="194">
        <f>SUM(F75:F99)</f>
        <v>879584985</v>
      </c>
      <c r="G74" s="186" t="s">
        <v>1758</v>
      </c>
    </row>
    <row r="75" spans="1:8" ht="73.5">
      <c r="A75" s="109">
        <f>IF(ISBLANK(B75),"",COUNTA($B$5:B75))</f>
        <v>57</v>
      </c>
      <c r="B75" s="562">
        <v>45603</v>
      </c>
      <c r="C75" s="179" t="s">
        <v>1725</v>
      </c>
      <c r="D75" s="109" t="s">
        <v>158</v>
      </c>
      <c r="E75" s="196" t="s">
        <v>1741</v>
      </c>
      <c r="F75" s="197">
        <v>94265329</v>
      </c>
      <c r="G75" s="189" t="s">
        <v>1758</v>
      </c>
    </row>
    <row r="76" spans="1:8" ht="84">
      <c r="A76" s="109">
        <f>IF(ISBLANK(B76),"",COUNTA($B$5:B76))</f>
        <v>58</v>
      </c>
      <c r="B76" s="562">
        <v>45603</v>
      </c>
      <c r="C76" s="179" t="s">
        <v>1726</v>
      </c>
      <c r="D76" s="109" t="s">
        <v>158</v>
      </c>
      <c r="E76" s="196" t="s">
        <v>1742</v>
      </c>
      <c r="F76" s="197">
        <v>4961333</v>
      </c>
      <c r="G76" s="189" t="s">
        <v>1758</v>
      </c>
      <c r="H76" s="691"/>
    </row>
    <row r="77" spans="1:8" ht="52.5">
      <c r="A77" s="109">
        <f>IF(ISBLANK(B77),"",COUNTA($B$5:B77))</f>
        <v>59</v>
      </c>
      <c r="B77" s="562">
        <v>45603</v>
      </c>
      <c r="C77" s="179" t="s">
        <v>1729</v>
      </c>
      <c r="D77" s="109" t="s">
        <v>158</v>
      </c>
      <c r="E77" s="196" t="s">
        <v>1745</v>
      </c>
      <c r="F77" s="197">
        <v>47084220</v>
      </c>
      <c r="G77" s="189" t="s">
        <v>1758</v>
      </c>
      <c r="H77" s="691"/>
    </row>
    <row r="78" spans="1:8" ht="73.5">
      <c r="A78" s="109">
        <f>IF(ISBLANK(B78),"",COUNTA($B$5:B78))</f>
        <v>60</v>
      </c>
      <c r="B78" s="562">
        <v>45603</v>
      </c>
      <c r="C78" s="179" t="s">
        <v>1730</v>
      </c>
      <c r="D78" s="109" t="s">
        <v>158</v>
      </c>
      <c r="E78" s="196" t="s">
        <v>1746</v>
      </c>
      <c r="F78" s="197">
        <v>2478117</v>
      </c>
      <c r="G78" s="189" t="s">
        <v>1758</v>
      </c>
      <c r="H78" s="691"/>
    </row>
    <row r="79" spans="1:8" ht="63">
      <c r="A79" s="109">
        <f>IF(ISBLANK(B79),"",COUNTA($B$5:B79))</f>
        <v>61</v>
      </c>
      <c r="B79" s="562">
        <v>45604</v>
      </c>
      <c r="C79" s="179" t="s">
        <v>1738</v>
      </c>
      <c r="D79" s="109" t="s">
        <v>158</v>
      </c>
      <c r="E79" s="196" t="s">
        <v>1754</v>
      </c>
      <c r="F79" s="197">
        <v>94260253</v>
      </c>
      <c r="G79" s="189" t="s">
        <v>1758</v>
      </c>
      <c r="H79" s="691"/>
    </row>
    <row r="80" spans="1:8" ht="74.25" customHeight="1">
      <c r="A80" s="109">
        <f>IF(ISBLANK(B80),"",COUNTA($B$5:B80))</f>
        <v>62</v>
      </c>
      <c r="B80" s="562">
        <v>45604</v>
      </c>
      <c r="C80" s="179" t="s">
        <v>1739</v>
      </c>
      <c r="D80" s="109" t="s">
        <v>158</v>
      </c>
      <c r="E80" s="196" t="s">
        <v>1755</v>
      </c>
      <c r="F80" s="197">
        <v>4961066</v>
      </c>
      <c r="G80" s="189" t="s">
        <v>1758</v>
      </c>
      <c r="H80" s="691"/>
    </row>
    <row r="81" spans="1:8" ht="66" customHeight="1">
      <c r="A81" s="109">
        <f>IF(ISBLANK(B81),"",COUNTA($B$5:B81))</f>
        <v>63</v>
      </c>
      <c r="B81" s="562">
        <v>45609</v>
      </c>
      <c r="C81" s="179" t="s">
        <v>1796</v>
      </c>
      <c r="D81" s="109" t="s">
        <v>158</v>
      </c>
      <c r="E81" s="196" t="s">
        <v>1948</v>
      </c>
      <c r="F81" s="197">
        <v>94250896</v>
      </c>
      <c r="G81" s="189" t="s">
        <v>1758</v>
      </c>
      <c r="H81" s="691"/>
    </row>
    <row r="82" spans="1:8" ht="84">
      <c r="A82" s="109">
        <f>IF(ISBLANK(B82),"",COUNTA($B$5:B82))</f>
        <v>64</v>
      </c>
      <c r="B82" s="562">
        <v>45609</v>
      </c>
      <c r="C82" s="179" t="s">
        <v>1797</v>
      </c>
      <c r="D82" s="109" t="s">
        <v>158</v>
      </c>
      <c r="E82" s="196" t="s">
        <v>1804</v>
      </c>
      <c r="F82" s="197">
        <v>4960573</v>
      </c>
      <c r="G82" s="189" t="s">
        <v>1758</v>
      </c>
      <c r="H82" s="691"/>
    </row>
    <row r="83" spans="1:8" ht="63">
      <c r="A83" s="109">
        <f>IF(ISBLANK(B83),"",COUNTA($B$5:B83))</f>
        <v>65</v>
      </c>
      <c r="B83" s="562">
        <v>45614</v>
      </c>
      <c r="C83" s="179" t="s">
        <v>1867</v>
      </c>
      <c r="D83" s="109" t="s">
        <v>158</v>
      </c>
      <c r="E83" s="196" t="s">
        <v>1887</v>
      </c>
      <c r="F83" s="197">
        <v>94265330</v>
      </c>
      <c r="G83" s="189" t="s">
        <v>1758</v>
      </c>
      <c r="H83" s="691"/>
    </row>
    <row r="84" spans="1:8" ht="75" customHeight="1">
      <c r="A84" s="109">
        <f>IF(ISBLANK(B84),"",COUNTA($B$5:B84))</f>
        <v>66</v>
      </c>
      <c r="B84" s="562">
        <v>45614</v>
      </c>
      <c r="C84" s="179" t="s">
        <v>1868</v>
      </c>
      <c r="D84" s="109" t="s">
        <v>158</v>
      </c>
      <c r="E84" s="196" t="s">
        <v>1888</v>
      </c>
      <c r="F84" s="197">
        <v>4961333</v>
      </c>
      <c r="G84" s="189" t="s">
        <v>1758</v>
      </c>
      <c r="H84" s="691"/>
    </row>
    <row r="85" spans="1:8" ht="63">
      <c r="A85" s="109">
        <f>IF(ISBLANK(B85),"",COUNTA($B$5:B85))</f>
        <v>67</v>
      </c>
      <c r="B85" s="562">
        <v>45614</v>
      </c>
      <c r="C85" s="179" t="s">
        <v>1869</v>
      </c>
      <c r="D85" s="109" t="s">
        <v>158</v>
      </c>
      <c r="E85" s="196" t="s">
        <v>1889</v>
      </c>
      <c r="F85" s="197">
        <v>94280383</v>
      </c>
      <c r="G85" s="189" t="s">
        <v>1758</v>
      </c>
      <c r="H85" s="691"/>
    </row>
    <row r="86" spans="1:8" ht="69" customHeight="1">
      <c r="A86" s="109">
        <f>IF(ISBLANK(B86),"",COUNTA($B$5:B86))</f>
        <v>68</v>
      </c>
      <c r="B86" s="562">
        <v>45614</v>
      </c>
      <c r="C86" s="179" t="s">
        <v>1870</v>
      </c>
      <c r="D86" s="109" t="s">
        <v>158</v>
      </c>
      <c r="E86" s="196" t="s">
        <v>1890</v>
      </c>
      <c r="F86" s="197">
        <v>4962125</v>
      </c>
      <c r="G86" s="189" t="s">
        <v>1758</v>
      </c>
      <c r="H86" s="691"/>
    </row>
    <row r="87" spans="1:8" ht="63">
      <c r="A87" s="109">
        <f>IF(ISBLANK(B87),"",COUNTA($B$5:B87))</f>
        <v>69</v>
      </c>
      <c r="B87" s="562">
        <v>45614</v>
      </c>
      <c r="C87" s="179" t="s">
        <v>1877</v>
      </c>
      <c r="D87" s="109" t="s">
        <v>158</v>
      </c>
      <c r="E87" s="196" t="s">
        <v>1891</v>
      </c>
      <c r="F87" s="197">
        <v>70667319</v>
      </c>
      <c r="G87" s="189" t="s">
        <v>1758</v>
      </c>
      <c r="H87" s="691"/>
    </row>
    <row r="88" spans="1:8" ht="75" customHeight="1">
      <c r="A88" s="109">
        <f>IF(ISBLANK(B88),"",COUNTA($B$5:B88))</f>
        <v>70</v>
      </c>
      <c r="B88" s="562">
        <v>45614</v>
      </c>
      <c r="C88" s="179" t="s">
        <v>1878</v>
      </c>
      <c r="D88" s="109" t="s">
        <v>158</v>
      </c>
      <c r="E88" s="196" t="s">
        <v>1892</v>
      </c>
      <c r="F88" s="197">
        <v>3719333</v>
      </c>
      <c r="G88" s="189" t="s">
        <v>1758</v>
      </c>
      <c r="H88" s="691"/>
    </row>
    <row r="89" spans="1:8" ht="63">
      <c r="A89" s="109">
        <f>IF(ISBLANK(B89),"",COUNTA($B$5:B89))</f>
        <v>71</v>
      </c>
      <c r="B89" s="562">
        <v>45614</v>
      </c>
      <c r="C89" s="179" t="s">
        <v>1921</v>
      </c>
      <c r="D89" s="109" t="s">
        <v>158</v>
      </c>
      <c r="E89" s="196" t="s">
        <v>1934</v>
      </c>
      <c r="F89" s="197">
        <v>47128909</v>
      </c>
      <c r="G89" s="189" t="s">
        <v>1758</v>
      </c>
      <c r="H89" s="691"/>
    </row>
    <row r="90" spans="1:8" ht="75" customHeight="1">
      <c r="A90" s="109">
        <f>IF(ISBLANK(B90),"",COUNTA($B$5:B90))</f>
        <v>72</v>
      </c>
      <c r="B90" s="562">
        <v>45614</v>
      </c>
      <c r="C90" s="179" t="s">
        <v>1922</v>
      </c>
      <c r="D90" s="109" t="s">
        <v>158</v>
      </c>
      <c r="E90" s="196" t="s">
        <v>1935</v>
      </c>
      <c r="F90" s="197">
        <v>2480469</v>
      </c>
      <c r="G90" s="189" t="s">
        <v>1758</v>
      </c>
      <c r="H90" s="691"/>
    </row>
    <row r="91" spans="1:8" ht="52.5">
      <c r="A91" s="109">
        <f>IF(ISBLANK(B91),"",COUNTA($B$5:B91))</f>
        <v>73</v>
      </c>
      <c r="B91" s="562">
        <v>45614</v>
      </c>
      <c r="C91" s="179" t="s">
        <v>1927</v>
      </c>
      <c r="D91" s="109" t="s">
        <v>158</v>
      </c>
      <c r="E91" s="196" t="s">
        <v>1940</v>
      </c>
      <c r="F91" s="197">
        <v>94285809</v>
      </c>
      <c r="G91" s="189" t="s">
        <v>1758</v>
      </c>
      <c r="H91" s="691"/>
    </row>
    <row r="92" spans="1:8" ht="75" customHeight="1">
      <c r="A92" s="109">
        <f>IF(ISBLANK(B92),"",COUNTA($B$5:B92))</f>
        <v>74</v>
      </c>
      <c r="B92" s="562">
        <v>45614</v>
      </c>
      <c r="C92" s="179" t="s">
        <v>1928</v>
      </c>
      <c r="D92" s="109" t="s">
        <v>158</v>
      </c>
      <c r="E92" s="196" t="s">
        <v>1941</v>
      </c>
      <c r="F92" s="197">
        <v>4962411</v>
      </c>
      <c r="G92" s="189" t="s">
        <v>1758</v>
      </c>
      <c r="H92" s="691"/>
    </row>
    <row r="93" spans="1:8" ht="52.5">
      <c r="A93" s="109">
        <f>IF(ISBLANK(B93),"",COUNTA($B$5:B93))</f>
        <v>75</v>
      </c>
      <c r="B93" s="562">
        <v>45615</v>
      </c>
      <c r="C93" s="179" t="s">
        <v>1954</v>
      </c>
      <c r="D93" s="109" t="s">
        <v>158</v>
      </c>
      <c r="E93" s="196" t="s">
        <v>1960</v>
      </c>
      <c r="F93" s="197">
        <v>46776537</v>
      </c>
      <c r="G93" s="189" t="s">
        <v>1758</v>
      </c>
      <c r="H93" s="691"/>
    </row>
    <row r="94" spans="1:8" ht="75" customHeight="1">
      <c r="A94" s="109">
        <f>IF(ISBLANK(B94),"",COUNTA($B$5:B94))</f>
        <v>76</v>
      </c>
      <c r="B94" s="562">
        <v>45615</v>
      </c>
      <c r="C94" s="179" t="s">
        <v>1955</v>
      </c>
      <c r="D94" s="109" t="s">
        <v>158</v>
      </c>
      <c r="E94" s="196" t="s">
        <v>1961</v>
      </c>
      <c r="F94" s="197">
        <v>2461923</v>
      </c>
      <c r="G94" s="189" t="s">
        <v>1758</v>
      </c>
      <c r="H94" s="691"/>
    </row>
    <row r="95" spans="1:8" ht="73.5">
      <c r="A95" s="109">
        <f>IF(ISBLANK(B95),"",COUNTA($B$5:B95))</f>
        <v>77</v>
      </c>
      <c r="B95" s="562">
        <v>45618</v>
      </c>
      <c r="C95" s="179" t="s">
        <v>2018</v>
      </c>
      <c r="D95" s="109" t="s">
        <v>158</v>
      </c>
      <c r="E95" s="196" t="s">
        <v>2033</v>
      </c>
      <c r="F95" s="197">
        <v>4000000</v>
      </c>
      <c r="G95" s="189" t="s">
        <v>1758</v>
      </c>
      <c r="H95" s="691"/>
    </row>
    <row r="96" spans="1:8" ht="73.5">
      <c r="A96" s="109">
        <f>IF(ISBLANK(B96),"",COUNTA($B$5:B96))</f>
        <v>78</v>
      </c>
      <c r="B96" s="562">
        <v>45618</v>
      </c>
      <c r="C96" s="179" t="s">
        <v>2022</v>
      </c>
      <c r="D96" s="109" t="s">
        <v>158</v>
      </c>
      <c r="E96" s="196" t="s">
        <v>2034</v>
      </c>
      <c r="F96" s="197">
        <v>3840536</v>
      </c>
      <c r="G96" s="189" t="s">
        <v>1758</v>
      </c>
      <c r="H96" s="691"/>
    </row>
    <row r="97" spans="1:8" ht="52.5">
      <c r="A97" s="109">
        <f>IF(ISBLANK(B97),"",COUNTA($B$5:B97))</f>
        <v>79</v>
      </c>
      <c r="B97" s="562">
        <v>45622</v>
      </c>
      <c r="C97" s="179" t="s">
        <v>2062</v>
      </c>
      <c r="D97" s="109" t="s">
        <v>158</v>
      </c>
      <c r="E97" s="196" t="s">
        <v>2072</v>
      </c>
      <c r="F97" s="197">
        <v>47096887</v>
      </c>
      <c r="G97" s="189" t="s">
        <v>1758</v>
      </c>
    </row>
    <row r="98" spans="1:8" ht="73.5">
      <c r="A98" s="109">
        <f>IF(ISBLANK(B98),"",COUNTA($B$5:B98))</f>
        <v>80</v>
      </c>
      <c r="B98" s="562">
        <v>45622</v>
      </c>
      <c r="C98" s="179" t="s">
        <v>2063</v>
      </c>
      <c r="D98" s="109" t="s">
        <v>158</v>
      </c>
      <c r="E98" s="196" t="s">
        <v>2073</v>
      </c>
      <c r="F98" s="197">
        <v>2478784</v>
      </c>
      <c r="G98" s="189" t="s">
        <v>1758</v>
      </c>
    </row>
    <row r="99" spans="1:8" ht="73.5">
      <c r="A99" s="109">
        <f>IF(ISBLANK(B99),"",COUNTA($B$5:B99))</f>
        <v>81</v>
      </c>
      <c r="B99" s="562">
        <v>45622</v>
      </c>
      <c r="C99" s="179" t="s">
        <v>2093</v>
      </c>
      <c r="D99" s="109" t="s">
        <v>158</v>
      </c>
      <c r="E99" s="196" t="s">
        <v>2109</v>
      </c>
      <c r="F99" s="197">
        <v>3995110</v>
      </c>
      <c r="G99" s="189" t="s">
        <v>1758</v>
      </c>
    </row>
    <row r="100" spans="1:8" ht="78" customHeight="1">
      <c r="A100" s="109">
        <f>IF(ISBLANK(B100),"",COUNTA($B$5:B100))</f>
        <v>82</v>
      </c>
      <c r="B100" s="562">
        <v>45597</v>
      </c>
      <c r="C100" s="179" t="s">
        <v>1610</v>
      </c>
      <c r="D100" s="109" t="s">
        <v>158</v>
      </c>
      <c r="E100" s="187" t="s">
        <v>1641</v>
      </c>
      <c r="F100" s="194">
        <v>79992520</v>
      </c>
      <c r="G100" s="186" t="s">
        <v>757</v>
      </c>
      <c r="H100" s="706"/>
    </row>
    <row r="101" spans="1:8" ht="24" customHeight="1">
      <c r="A101" s="109" t="str">
        <f>IF(ISBLANK(B101),"",COUNTA($B$5:B101))</f>
        <v/>
      </c>
      <c r="B101" s="562"/>
      <c r="C101" s="179"/>
      <c r="D101" s="109"/>
      <c r="E101" s="187"/>
      <c r="F101" s="194">
        <f>SUM(F102:F129)</f>
        <v>1525966375</v>
      </c>
      <c r="G101" s="186" t="s">
        <v>543</v>
      </c>
    </row>
    <row r="102" spans="1:8" ht="78" customHeight="1">
      <c r="A102" s="109">
        <f>IF(ISBLANK(B102),"",COUNTA($B$5:B102))</f>
        <v>83</v>
      </c>
      <c r="B102" s="291">
        <v>45597</v>
      </c>
      <c r="C102" s="189" t="s">
        <v>1594</v>
      </c>
      <c r="D102" s="292" t="s">
        <v>158</v>
      </c>
      <c r="E102" s="187" t="s">
        <v>1638</v>
      </c>
      <c r="F102" s="188">
        <v>10497882</v>
      </c>
      <c r="G102" s="189" t="s">
        <v>543</v>
      </c>
      <c r="H102" s="706"/>
    </row>
    <row r="103" spans="1:8" ht="78" customHeight="1">
      <c r="A103" s="109">
        <f>IF(ISBLANK(B103),"",COUNTA($B$5:B103))</f>
        <v>84</v>
      </c>
      <c r="B103" s="562">
        <v>45597</v>
      </c>
      <c r="C103" s="179" t="s">
        <v>1600</v>
      </c>
      <c r="D103" s="109" t="s">
        <v>158</v>
      </c>
      <c r="E103" s="187" t="s">
        <v>1639</v>
      </c>
      <c r="F103" s="188">
        <v>52489409</v>
      </c>
      <c r="G103" s="189" t="s">
        <v>543</v>
      </c>
      <c r="H103" s="706"/>
    </row>
    <row r="104" spans="1:8" ht="78" customHeight="1">
      <c r="A104" s="109">
        <f>IF(ISBLANK(B104),"",COUNTA($B$5:B104))</f>
        <v>85</v>
      </c>
      <c r="B104" s="562">
        <v>45597</v>
      </c>
      <c r="C104" s="179" t="s">
        <v>1606</v>
      </c>
      <c r="D104" s="109" t="s">
        <v>158</v>
      </c>
      <c r="E104" s="187" t="s">
        <v>1640</v>
      </c>
      <c r="F104" s="188">
        <v>114357166</v>
      </c>
      <c r="G104" s="189" t="s">
        <v>543</v>
      </c>
      <c r="H104" s="706"/>
    </row>
    <row r="105" spans="1:8" ht="78" customHeight="1">
      <c r="A105" s="109">
        <f>IF(ISBLANK(B105),"",COUNTA($B$5:B105))</f>
        <v>86</v>
      </c>
      <c r="B105" s="562">
        <v>45597</v>
      </c>
      <c r="C105" s="179" t="s">
        <v>1623</v>
      </c>
      <c r="D105" s="109" t="s">
        <v>158</v>
      </c>
      <c r="E105" s="187" t="s">
        <v>1645</v>
      </c>
      <c r="F105" s="188">
        <v>53020137</v>
      </c>
      <c r="G105" s="189" t="s">
        <v>543</v>
      </c>
      <c r="H105" s="706"/>
    </row>
    <row r="106" spans="1:8" ht="84">
      <c r="A106" s="109">
        <f>IF(ISBLANK(B106),"",COUNTA($B$5:B106))</f>
        <v>87</v>
      </c>
      <c r="B106" s="562">
        <v>45597</v>
      </c>
      <c r="C106" s="179" t="s">
        <v>1634</v>
      </c>
      <c r="D106" s="109" t="s">
        <v>158</v>
      </c>
      <c r="E106" s="187" t="s">
        <v>1647</v>
      </c>
      <c r="F106" s="188">
        <v>10604027</v>
      </c>
      <c r="G106" s="189" t="s">
        <v>543</v>
      </c>
      <c r="H106" s="691"/>
    </row>
    <row r="107" spans="1:8" ht="52.5">
      <c r="A107" s="109">
        <f>IF(ISBLANK(B107),"",COUNTA($B$5:B107))</f>
        <v>88</v>
      </c>
      <c r="B107" s="562">
        <v>45602</v>
      </c>
      <c r="C107" s="179" t="s">
        <v>1666</v>
      </c>
      <c r="D107" s="109" t="s">
        <v>158</v>
      </c>
      <c r="E107" s="196" t="s">
        <v>1679</v>
      </c>
      <c r="F107" s="197">
        <v>75393694</v>
      </c>
      <c r="G107" s="189" t="s">
        <v>543</v>
      </c>
      <c r="H107" s="691"/>
    </row>
    <row r="108" spans="1:8" ht="84">
      <c r="A108" s="109">
        <f>IF(ISBLANK(B108),"",COUNTA($B$5:B108))</f>
        <v>89</v>
      </c>
      <c r="B108" s="562">
        <v>45602</v>
      </c>
      <c r="C108" s="179" t="s">
        <v>1667</v>
      </c>
      <c r="D108" s="109" t="s">
        <v>158</v>
      </c>
      <c r="E108" s="196" t="s">
        <v>1680</v>
      </c>
      <c r="F108" s="197">
        <v>3968089</v>
      </c>
      <c r="G108" s="189" t="s">
        <v>543</v>
      </c>
      <c r="H108" s="691"/>
    </row>
    <row r="109" spans="1:8" ht="63">
      <c r="A109" s="109">
        <f>IF(ISBLANK(B109),"",COUNTA($B$5:B109))</f>
        <v>90</v>
      </c>
      <c r="B109" s="562">
        <v>45602</v>
      </c>
      <c r="C109" s="179" t="s">
        <v>1673</v>
      </c>
      <c r="D109" s="109" t="s">
        <v>158</v>
      </c>
      <c r="E109" s="196" t="s">
        <v>1686</v>
      </c>
      <c r="F109" s="197">
        <v>47118175</v>
      </c>
      <c r="G109" s="189" t="s">
        <v>543</v>
      </c>
      <c r="H109" s="691"/>
    </row>
    <row r="110" spans="1:8" ht="73.5">
      <c r="A110" s="109">
        <f>IF(ISBLANK(B110),"",COUNTA($B$5:B110))</f>
        <v>91</v>
      </c>
      <c r="B110" s="562">
        <v>45602</v>
      </c>
      <c r="C110" s="179" t="s">
        <v>1674</v>
      </c>
      <c r="D110" s="109" t="s">
        <v>158</v>
      </c>
      <c r="E110" s="196" t="s">
        <v>1687</v>
      </c>
      <c r="F110" s="197">
        <v>2479904</v>
      </c>
      <c r="G110" s="189" t="s">
        <v>543</v>
      </c>
      <c r="H110" s="691"/>
    </row>
    <row r="111" spans="1:8" ht="73.5">
      <c r="A111" s="109">
        <f>IF(ISBLANK(B111),"",COUNTA($B$5:B111))</f>
        <v>92</v>
      </c>
      <c r="B111" s="562">
        <v>45602</v>
      </c>
      <c r="C111" s="179" t="s">
        <v>1690</v>
      </c>
      <c r="D111" s="109" t="s">
        <v>158</v>
      </c>
      <c r="E111" s="187" t="s">
        <v>1782</v>
      </c>
      <c r="F111" s="188">
        <v>77758851</v>
      </c>
      <c r="G111" s="189" t="s">
        <v>543</v>
      </c>
      <c r="H111" s="691"/>
    </row>
    <row r="112" spans="1:8" ht="84">
      <c r="A112" s="109">
        <f>IF(ISBLANK(B112),"",COUNTA($B$5:B112))</f>
        <v>93</v>
      </c>
      <c r="B112" s="562">
        <v>45602</v>
      </c>
      <c r="C112" s="179" t="s">
        <v>1698</v>
      </c>
      <c r="D112" s="109" t="s">
        <v>158</v>
      </c>
      <c r="E112" s="187" t="s">
        <v>1787</v>
      </c>
      <c r="F112" s="188">
        <v>158070255</v>
      </c>
      <c r="G112" s="189" t="s">
        <v>543</v>
      </c>
      <c r="H112" s="691"/>
    </row>
    <row r="113" spans="1:8" ht="84">
      <c r="A113" s="109">
        <f>IF(ISBLANK(B113),"",COUNTA($B$5:B113))</f>
        <v>94</v>
      </c>
      <c r="B113" s="562">
        <v>45602</v>
      </c>
      <c r="C113" s="179" t="s">
        <v>1703</v>
      </c>
      <c r="D113" s="109" t="s">
        <v>158</v>
      </c>
      <c r="E113" s="187" t="s">
        <v>1784</v>
      </c>
      <c r="F113" s="188">
        <v>10397841</v>
      </c>
      <c r="G113" s="189" t="s">
        <v>543</v>
      </c>
      <c r="H113" s="691"/>
    </row>
    <row r="114" spans="1:8" ht="73.5">
      <c r="A114" s="109">
        <f>IF(ISBLANK(B114),"",COUNTA($B$5:B114))</f>
        <v>95</v>
      </c>
      <c r="B114" s="562">
        <v>45603</v>
      </c>
      <c r="C114" s="179" t="s">
        <v>1720</v>
      </c>
      <c r="D114" s="109" t="s">
        <v>158</v>
      </c>
      <c r="E114" s="196" t="s">
        <v>1740</v>
      </c>
      <c r="F114" s="197">
        <v>96280970</v>
      </c>
      <c r="G114" s="189" t="s">
        <v>543</v>
      </c>
      <c r="H114" s="691"/>
    </row>
    <row r="115" spans="1:8" ht="56.25" customHeight="1">
      <c r="A115" s="109">
        <f>IF(ISBLANK(B115),"",COUNTA($B$5:B115))</f>
        <v>96</v>
      </c>
      <c r="B115" s="562">
        <v>45603</v>
      </c>
      <c r="C115" s="179" t="s">
        <v>1731</v>
      </c>
      <c r="D115" s="109" t="s">
        <v>158</v>
      </c>
      <c r="E115" s="196" t="s">
        <v>1747</v>
      </c>
      <c r="F115" s="197">
        <v>75401583</v>
      </c>
      <c r="G115" s="189" t="s">
        <v>543</v>
      </c>
      <c r="H115" s="691"/>
    </row>
    <row r="116" spans="1:8" ht="74.25" customHeight="1">
      <c r="A116" s="109">
        <f>IF(ISBLANK(B116),"",COUNTA($B$5:B116))</f>
        <v>97</v>
      </c>
      <c r="B116" s="562">
        <v>45603</v>
      </c>
      <c r="C116" s="179" t="s">
        <v>1732</v>
      </c>
      <c r="D116" s="109" t="s">
        <v>158</v>
      </c>
      <c r="E116" s="196" t="s">
        <v>1748</v>
      </c>
      <c r="F116" s="197">
        <v>3968504</v>
      </c>
      <c r="G116" s="189" t="s">
        <v>543</v>
      </c>
      <c r="H116" s="691"/>
    </row>
    <row r="117" spans="1:8" ht="63">
      <c r="A117" s="109">
        <f>IF(ISBLANK(B117),"",COUNTA($B$5:B117))</f>
        <v>98</v>
      </c>
      <c r="B117" s="562">
        <v>45609</v>
      </c>
      <c r="C117" s="179" t="s">
        <v>1798</v>
      </c>
      <c r="D117" s="109" t="s">
        <v>158</v>
      </c>
      <c r="E117" s="196" t="s">
        <v>1805</v>
      </c>
      <c r="F117" s="197">
        <v>94356447</v>
      </c>
      <c r="G117" s="189" t="s">
        <v>543</v>
      </c>
      <c r="H117" s="691"/>
    </row>
    <row r="118" spans="1:8" ht="73.5">
      <c r="A118" s="109">
        <f>IF(ISBLANK(B118),"",COUNTA($B$5:B118))</f>
        <v>99</v>
      </c>
      <c r="B118" s="562">
        <v>45609</v>
      </c>
      <c r="C118" s="179" t="s">
        <v>1799</v>
      </c>
      <c r="D118" s="109" t="s">
        <v>158</v>
      </c>
      <c r="E118" s="196" t="s">
        <v>1806</v>
      </c>
      <c r="F118" s="197">
        <v>4966129</v>
      </c>
      <c r="G118" s="189" t="s">
        <v>543</v>
      </c>
      <c r="H118" s="691"/>
    </row>
    <row r="119" spans="1:8" ht="73.5">
      <c r="A119" s="109">
        <f>IF(ISBLANK(B119),"",COUNTA($B$5:B119))</f>
        <v>100</v>
      </c>
      <c r="B119" s="677">
        <v>45614</v>
      </c>
      <c r="C119" s="198" t="s">
        <v>1836</v>
      </c>
      <c r="D119" s="676" t="s">
        <v>158</v>
      </c>
      <c r="E119" s="196" t="s">
        <v>1976</v>
      </c>
      <c r="F119" s="197">
        <v>224655296</v>
      </c>
      <c r="G119" s="189" t="s">
        <v>543</v>
      </c>
      <c r="H119" s="691"/>
    </row>
    <row r="120" spans="1:8" ht="75" customHeight="1">
      <c r="A120" s="109">
        <f>IF(ISBLANK(B120),"",COUNTA($B$5:B120))</f>
        <v>101</v>
      </c>
      <c r="B120" s="562">
        <v>45614</v>
      </c>
      <c r="C120" s="179" t="s">
        <v>1840</v>
      </c>
      <c r="D120" s="109" t="s">
        <v>158</v>
      </c>
      <c r="E120" s="196" t="s">
        <v>1853</v>
      </c>
      <c r="F120" s="197">
        <v>16046807</v>
      </c>
      <c r="G120" s="189" t="s">
        <v>543</v>
      </c>
      <c r="H120" s="691"/>
    </row>
    <row r="121" spans="1:8" ht="75" customHeight="1">
      <c r="A121" s="109">
        <f>IF(ISBLANK(B121),"",COUNTA($B$5:B121))</f>
        <v>102</v>
      </c>
      <c r="B121" s="562">
        <v>45614</v>
      </c>
      <c r="C121" s="179" t="s">
        <v>1871</v>
      </c>
      <c r="D121" s="109" t="s">
        <v>158</v>
      </c>
      <c r="E121" s="187" t="s">
        <v>1947</v>
      </c>
      <c r="F121" s="188">
        <v>75913734</v>
      </c>
      <c r="G121" s="189" t="s">
        <v>543</v>
      </c>
      <c r="H121" s="691"/>
    </row>
    <row r="122" spans="1:8" ht="31.5">
      <c r="A122" s="109">
        <f>IF(ISBLANK(B122),"",COUNTA($B$5:B122))</f>
        <v>103</v>
      </c>
      <c r="B122" s="562">
        <v>45617</v>
      </c>
      <c r="C122" s="179" t="s">
        <v>1989</v>
      </c>
      <c r="D122" s="109" t="s">
        <v>158</v>
      </c>
      <c r="E122" s="187" t="s">
        <v>1999</v>
      </c>
      <c r="F122" s="188">
        <v>130000000</v>
      </c>
      <c r="G122" s="189" t="s">
        <v>543</v>
      </c>
      <c r="H122" s="691"/>
    </row>
    <row r="123" spans="1:8" ht="73.5">
      <c r="A123" s="109">
        <f>IF(ISBLANK(B123),"",COUNTA($B$5:B123))</f>
        <v>104</v>
      </c>
      <c r="B123" s="562">
        <v>45618</v>
      </c>
      <c r="C123" s="179" t="s">
        <v>2019</v>
      </c>
      <c r="D123" s="109" t="s">
        <v>158</v>
      </c>
      <c r="E123" s="196" t="s">
        <v>2033</v>
      </c>
      <c r="F123" s="197">
        <v>15507027</v>
      </c>
      <c r="G123" s="189" t="s">
        <v>543</v>
      </c>
      <c r="H123" s="691"/>
    </row>
    <row r="124" spans="1:8" ht="73.5">
      <c r="A124" s="109">
        <f>IF(ISBLANK(B124),"",COUNTA($B$5:B124))</f>
        <v>105</v>
      </c>
      <c r="B124" s="562">
        <v>45618</v>
      </c>
      <c r="C124" s="179" t="s">
        <v>2026</v>
      </c>
      <c r="D124" s="109" t="s">
        <v>158</v>
      </c>
      <c r="E124" s="196" t="s">
        <v>2034</v>
      </c>
      <c r="F124" s="197">
        <v>19686308</v>
      </c>
      <c r="G124" s="189" t="s">
        <v>543</v>
      </c>
      <c r="H124" s="691"/>
    </row>
    <row r="125" spans="1:8" ht="63">
      <c r="A125" s="109">
        <f>IF(ISBLANK(B125),"",COUNTA($B$5:B125))</f>
        <v>106</v>
      </c>
      <c r="B125" s="562">
        <v>45622</v>
      </c>
      <c r="C125" s="179" t="s">
        <v>2056</v>
      </c>
      <c r="D125" s="109" t="s">
        <v>158</v>
      </c>
      <c r="E125" s="196" t="s">
        <v>2066</v>
      </c>
      <c r="F125" s="197">
        <v>84830791</v>
      </c>
      <c r="G125" s="189" t="s">
        <v>543</v>
      </c>
      <c r="H125" s="691"/>
    </row>
    <row r="126" spans="1:8" ht="63">
      <c r="A126" s="109">
        <f>IF(ISBLANK(B126),"",COUNTA($B$5:B126))</f>
        <v>107</v>
      </c>
      <c r="B126" s="562">
        <v>45622</v>
      </c>
      <c r="C126" s="179" t="s">
        <v>2057</v>
      </c>
      <c r="D126" s="109" t="s">
        <v>158</v>
      </c>
      <c r="E126" s="196" t="s">
        <v>2067</v>
      </c>
      <c r="F126" s="197">
        <v>4464778</v>
      </c>
      <c r="G126" s="189" t="s">
        <v>543</v>
      </c>
      <c r="H126" s="691"/>
    </row>
    <row r="127" spans="1:8" ht="63">
      <c r="A127" s="109">
        <f>IF(ISBLANK(B127),"",COUNTA($B$5:B127))</f>
        <v>108</v>
      </c>
      <c r="B127" s="562">
        <v>45622</v>
      </c>
      <c r="C127" s="179" t="s">
        <v>2058</v>
      </c>
      <c r="D127" s="109" t="s">
        <v>158</v>
      </c>
      <c r="E127" s="196" t="s">
        <v>2068</v>
      </c>
      <c r="F127" s="197">
        <v>47103575</v>
      </c>
      <c r="G127" s="189" t="s">
        <v>543</v>
      </c>
      <c r="H127" s="691"/>
    </row>
    <row r="128" spans="1:8" ht="65.25" customHeight="1">
      <c r="A128" s="109">
        <f>IF(ISBLANK(B128),"",COUNTA($B$5:B128))</f>
        <v>109</v>
      </c>
      <c r="B128" s="562">
        <v>45622</v>
      </c>
      <c r="C128" s="179" t="s">
        <v>2059</v>
      </c>
      <c r="D128" s="109" t="s">
        <v>158</v>
      </c>
      <c r="E128" s="196" t="s">
        <v>2069</v>
      </c>
      <c r="F128" s="197">
        <v>2479136</v>
      </c>
      <c r="G128" s="189" t="s">
        <v>543</v>
      </c>
      <c r="H128" s="691"/>
    </row>
    <row r="129" spans="1:8" ht="73.5">
      <c r="A129" s="109">
        <f>IF(ISBLANK(B129),"",COUNTA($B$5:B129))</f>
        <v>110</v>
      </c>
      <c r="B129" s="562">
        <v>45622</v>
      </c>
      <c r="C129" s="179" t="s">
        <v>2094</v>
      </c>
      <c r="D129" s="109" t="s">
        <v>158</v>
      </c>
      <c r="E129" s="196" t="s">
        <v>2109</v>
      </c>
      <c r="F129" s="197">
        <v>14149860</v>
      </c>
      <c r="G129" s="189" t="s">
        <v>543</v>
      </c>
    </row>
    <row r="130" spans="1:8" ht="24" customHeight="1">
      <c r="A130" s="109" t="str">
        <f>IF(ISBLANK(B130),"",COUNTA($B$5:B130))</f>
        <v/>
      </c>
      <c r="B130" s="562"/>
      <c r="C130" s="179"/>
      <c r="D130" s="109"/>
      <c r="E130" s="187"/>
      <c r="F130" s="194">
        <f>SUM(F131:F142)</f>
        <v>402991958</v>
      </c>
      <c r="G130" s="186" t="s">
        <v>788</v>
      </c>
    </row>
    <row r="131" spans="1:8" ht="78" customHeight="1">
      <c r="A131" s="109">
        <f>IF(ISBLANK(B131),"",COUNTA($B$5:B131))</f>
        <v>111</v>
      </c>
      <c r="B131" s="291">
        <v>45597</v>
      </c>
      <c r="C131" s="189" t="s">
        <v>1596</v>
      </c>
      <c r="D131" s="292" t="s">
        <v>158</v>
      </c>
      <c r="E131" s="187" t="s">
        <v>1638</v>
      </c>
      <c r="F131" s="188">
        <v>5432328</v>
      </c>
      <c r="G131" s="189" t="s">
        <v>788</v>
      </c>
      <c r="H131" s="706"/>
    </row>
    <row r="132" spans="1:8" ht="78" customHeight="1">
      <c r="A132" s="109">
        <f>IF(ISBLANK(B132),"",COUNTA($B$5:B132))</f>
        <v>112</v>
      </c>
      <c r="B132" s="562">
        <v>45597</v>
      </c>
      <c r="C132" s="179" t="s">
        <v>1602</v>
      </c>
      <c r="D132" s="109" t="s">
        <v>158</v>
      </c>
      <c r="E132" s="187" t="s">
        <v>1639</v>
      </c>
      <c r="F132" s="188">
        <v>27161641</v>
      </c>
      <c r="G132" s="189" t="s">
        <v>788</v>
      </c>
      <c r="H132" s="706"/>
    </row>
    <row r="133" spans="1:8" ht="78" customHeight="1">
      <c r="A133" s="109">
        <f>IF(ISBLANK(B133),"",COUNTA($B$5:B133))</f>
        <v>113</v>
      </c>
      <c r="B133" s="562">
        <v>45597</v>
      </c>
      <c r="C133" s="179" t="s">
        <v>1627</v>
      </c>
      <c r="D133" s="109" t="s">
        <v>158</v>
      </c>
      <c r="E133" s="187" t="s">
        <v>1645</v>
      </c>
      <c r="F133" s="188">
        <v>27106181</v>
      </c>
      <c r="G133" s="189" t="s">
        <v>788</v>
      </c>
      <c r="H133" s="706"/>
    </row>
    <row r="134" spans="1:8" ht="84">
      <c r="A134" s="109">
        <f>IF(ISBLANK(B134),"",COUNTA($B$5:B134))</f>
        <v>114</v>
      </c>
      <c r="B134" s="562">
        <v>45597</v>
      </c>
      <c r="C134" s="179" t="s">
        <v>1632</v>
      </c>
      <c r="D134" s="109" t="s">
        <v>158</v>
      </c>
      <c r="E134" s="187" t="s">
        <v>1647</v>
      </c>
      <c r="F134" s="188">
        <v>5421236</v>
      </c>
      <c r="G134" s="189" t="s">
        <v>788</v>
      </c>
      <c r="H134" s="691"/>
    </row>
    <row r="135" spans="1:8" ht="73.5">
      <c r="A135" s="109">
        <f>IF(ISBLANK(B135),"",COUNTA($B$5:B135))</f>
        <v>115</v>
      </c>
      <c r="B135" s="562">
        <v>45602</v>
      </c>
      <c r="C135" s="179" t="s">
        <v>1692</v>
      </c>
      <c r="D135" s="109" t="s">
        <v>158</v>
      </c>
      <c r="E135" s="187" t="s">
        <v>1786</v>
      </c>
      <c r="F135" s="188">
        <v>38593484</v>
      </c>
      <c r="G135" s="189" t="s">
        <v>788</v>
      </c>
      <c r="H135" s="691"/>
    </row>
    <row r="136" spans="1:8" ht="84">
      <c r="A136" s="109">
        <f>IF(ISBLANK(B136),"",COUNTA($B$5:B136))</f>
        <v>116</v>
      </c>
      <c r="B136" s="562">
        <v>45602</v>
      </c>
      <c r="C136" s="179" t="s">
        <v>1700</v>
      </c>
      <c r="D136" s="109" t="s">
        <v>158</v>
      </c>
      <c r="E136" s="187" t="s">
        <v>1787</v>
      </c>
      <c r="F136" s="188">
        <v>117346800</v>
      </c>
      <c r="G136" s="189" t="s">
        <v>788</v>
      </c>
      <c r="H136" s="691"/>
    </row>
    <row r="137" spans="1:8" ht="84">
      <c r="A137" s="109">
        <f>IF(ISBLANK(B137),"",COUNTA($B$5:B137))</f>
        <v>117</v>
      </c>
      <c r="B137" s="562">
        <v>45602</v>
      </c>
      <c r="C137" s="179" t="s">
        <v>1708</v>
      </c>
      <c r="D137" s="109" t="s">
        <v>158</v>
      </c>
      <c r="E137" s="187" t="s">
        <v>1784</v>
      </c>
      <c r="F137" s="188">
        <v>7741400</v>
      </c>
      <c r="G137" s="189" t="s">
        <v>788</v>
      </c>
      <c r="H137" s="691"/>
    </row>
    <row r="138" spans="1:8" ht="73.5">
      <c r="A138" s="109">
        <f>IF(ISBLANK(B138),"",COUNTA($B$5:B138))</f>
        <v>118</v>
      </c>
      <c r="B138" s="562">
        <v>45603</v>
      </c>
      <c r="C138" s="179" t="s">
        <v>1722</v>
      </c>
      <c r="D138" s="109" t="s">
        <v>158</v>
      </c>
      <c r="E138" s="196" t="s">
        <v>1740</v>
      </c>
      <c r="F138" s="197">
        <v>48441069</v>
      </c>
      <c r="G138" s="189" t="s">
        <v>788</v>
      </c>
      <c r="H138" s="691"/>
    </row>
    <row r="139" spans="1:8" ht="75" customHeight="1">
      <c r="A139" s="109">
        <f>IF(ISBLANK(B139),"",COUNTA($B$5:B139))</f>
        <v>119</v>
      </c>
      <c r="B139" s="562">
        <v>45614</v>
      </c>
      <c r="C139" s="179" t="s">
        <v>1837</v>
      </c>
      <c r="D139" s="109" t="s">
        <v>158</v>
      </c>
      <c r="E139" s="187" t="s">
        <v>1944</v>
      </c>
      <c r="F139" s="188">
        <v>75352899</v>
      </c>
      <c r="G139" s="189" t="s">
        <v>788</v>
      </c>
      <c r="H139" s="691"/>
    </row>
    <row r="140" spans="1:8" ht="75" customHeight="1">
      <c r="A140" s="109">
        <f>IF(ISBLANK(B140),"",COUNTA($B$5:B140))</f>
        <v>120</v>
      </c>
      <c r="B140" s="562">
        <v>45614</v>
      </c>
      <c r="C140" s="179" t="s">
        <v>1841</v>
      </c>
      <c r="D140" s="109" t="s">
        <v>158</v>
      </c>
      <c r="E140" s="196" t="s">
        <v>1853</v>
      </c>
      <c r="F140" s="197">
        <v>5382350</v>
      </c>
      <c r="G140" s="189" t="s">
        <v>788</v>
      </c>
      <c r="H140" s="691"/>
    </row>
    <row r="141" spans="1:8" ht="75" customHeight="1">
      <c r="A141" s="109">
        <f>IF(ISBLANK(B141),"",COUNTA($B$5:B141))</f>
        <v>121</v>
      </c>
      <c r="B141" s="562">
        <v>45614</v>
      </c>
      <c r="C141" s="179" t="s">
        <v>1876</v>
      </c>
      <c r="D141" s="109" t="s">
        <v>158</v>
      </c>
      <c r="E141" s="187" t="s">
        <v>1947</v>
      </c>
      <c r="F141" s="188">
        <v>39820571</v>
      </c>
      <c r="G141" s="189" t="s">
        <v>788</v>
      </c>
      <c r="H141" s="691"/>
    </row>
    <row r="142" spans="1:8" ht="73.5">
      <c r="A142" s="109">
        <f>IF(ISBLANK(B142),"",COUNTA($B$5:B142))</f>
        <v>122</v>
      </c>
      <c r="B142" s="562">
        <v>45618</v>
      </c>
      <c r="C142" s="179" t="s">
        <v>2023</v>
      </c>
      <c r="D142" s="109" t="s">
        <v>158</v>
      </c>
      <c r="E142" s="196" t="s">
        <v>2034</v>
      </c>
      <c r="F142" s="197">
        <v>5191999</v>
      </c>
      <c r="G142" s="189" t="s">
        <v>788</v>
      </c>
      <c r="H142" s="691"/>
    </row>
    <row r="143" spans="1:8" ht="73.5">
      <c r="A143" s="109">
        <f>IF(ISBLANK(B143),"",COUNTA($B$5:B143))</f>
        <v>123</v>
      </c>
      <c r="B143" s="562">
        <v>45618</v>
      </c>
      <c r="C143" s="179" t="s">
        <v>2016</v>
      </c>
      <c r="D143" s="109" t="s">
        <v>158</v>
      </c>
      <c r="E143" s="196" t="s">
        <v>2033</v>
      </c>
      <c r="F143" s="194">
        <v>1791295</v>
      </c>
      <c r="G143" s="186" t="s">
        <v>808</v>
      </c>
      <c r="H143" s="691"/>
    </row>
    <row r="144" spans="1:8" ht="24" customHeight="1">
      <c r="A144" s="109" t="str">
        <f>IF(ISBLANK(B144),"",COUNTA($B$5:B144))</f>
        <v/>
      </c>
      <c r="B144" s="562"/>
      <c r="C144" s="179"/>
      <c r="D144" s="109"/>
      <c r="E144" s="196"/>
      <c r="F144" s="194">
        <f>SUM(F145:F151)</f>
        <v>252184061</v>
      </c>
      <c r="G144" s="186" t="s">
        <v>3006</v>
      </c>
    </row>
    <row r="145" spans="1:8" ht="78" customHeight="1">
      <c r="A145" s="109">
        <f>IF(ISBLANK(B145),"",COUNTA($B$5:B145))</f>
        <v>124</v>
      </c>
      <c r="B145" s="562">
        <v>45597</v>
      </c>
      <c r="C145" s="179" t="s">
        <v>1608</v>
      </c>
      <c r="D145" s="109" t="s">
        <v>158</v>
      </c>
      <c r="E145" s="187" t="s">
        <v>1641</v>
      </c>
      <c r="F145" s="188">
        <v>38676915</v>
      </c>
      <c r="G145" s="189" t="s">
        <v>1656</v>
      </c>
      <c r="H145" s="706"/>
    </row>
    <row r="146" spans="1:8" ht="63">
      <c r="A146" s="109">
        <f>IF(ISBLANK(B146),"",COUNTA($B$5:B146))</f>
        <v>125</v>
      </c>
      <c r="B146" s="562">
        <v>45604</v>
      </c>
      <c r="C146" s="179" t="s">
        <v>1736</v>
      </c>
      <c r="D146" s="109" t="s">
        <v>158</v>
      </c>
      <c r="E146" s="196" t="s">
        <v>1752</v>
      </c>
      <c r="F146" s="197">
        <v>80090979</v>
      </c>
      <c r="G146" s="189" t="s">
        <v>1656</v>
      </c>
      <c r="H146" s="691"/>
    </row>
    <row r="147" spans="1:8" ht="73.5">
      <c r="A147" s="109">
        <f>IF(ISBLANK(B147),"",COUNTA($B$5:B147))</f>
        <v>126</v>
      </c>
      <c r="B147" s="562">
        <v>45604</v>
      </c>
      <c r="C147" s="179" t="s">
        <v>1737</v>
      </c>
      <c r="D147" s="109" t="s">
        <v>158</v>
      </c>
      <c r="E147" s="196" t="s">
        <v>1753</v>
      </c>
      <c r="F147" s="197">
        <v>4215315</v>
      </c>
      <c r="G147" s="189" t="s">
        <v>1656</v>
      </c>
      <c r="H147" s="691"/>
    </row>
    <row r="148" spans="1:8" ht="75" customHeight="1">
      <c r="A148" s="109">
        <f>IF(ISBLANK(B148),"",COUNTA($B$5:B148))</f>
        <v>127</v>
      </c>
      <c r="B148" s="562">
        <v>45614</v>
      </c>
      <c r="C148" s="179" t="s">
        <v>1873</v>
      </c>
      <c r="D148" s="109" t="s">
        <v>158</v>
      </c>
      <c r="E148" s="187" t="s">
        <v>1947</v>
      </c>
      <c r="F148" s="188">
        <v>39549831</v>
      </c>
      <c r="G148" s="189" t="s">
        <v>1656</v>
      </c>
      <c r="H148" s="691"/>
    </row>
    <row r="149" spans="1:8" ht="73.5">
      <c r="A149" s="109">
        <f>IF(ISBLANK(B149),"",COUNTA($B$5:B149))</f>
        <v>128</v>
      </c>
      <c r="B149" s="562">
        <v>45618</v>
      </c>
      <c r="C149" s="179" t="s">
        <v>2024</v>
      </c>
      <c r="D149" s="109" t="s">
        <v>158</v>
      </c>
      <c r="E149" s="196" t="s">
        <v>2034</v>
      </c>
      <c r="F149" s="197">
        <v>5292347</v>
      </c>
      <c r="G149" s="189" t="s">
        <v>1656</v>
      </c>
      <c r="H149" s="691"/>
    </row>
    <row r="150" spans="1:8" ht="63">
      <c r="A150" s="109">
        <f>IF(ISBLANK(B150),"",COUNTA($B$5:B150))</f>
        <v>129</v>
      </c>
      <c r="B150" s="562">
        <v>45615</v>
      </c>
      <c r="C150" s="179" t="s">
        <v>1952</v>
      </c>
      <c r="D150" s="109" t="s">
        <v>158</v>
      </c>
      <c r="E150" s="196" t="s">
        <v>1958</v>
      </c>
      <c r="F150" s="197">
        <v>80140740</v>
      </c>
      <c r="G150" s="189" t="s">
        <v>950</v>
      </c>
      <c r="H150" s="691"/>
    </row>
    <row r="151" spans="1:8" ht="75" customHeight="1">
      <c r="A151" s="109">
        <f>IF(ISBLANK(B151),"",COUNTA($B$5:B284))</f>
        <v>242</v>
      </c>
      <c r="B151" s="562">
        <v>45615</v>
      </c>
      <c r="C151" s="179" t="s">
        <v>1953</v>
      </c>
      <c r="D151" s="109" t="s">
        <v>158</v>
      </c>
      <c r="E151" s="196" t="s">
        <v>1959</v>
      </c>
      <c r="F151" s="197">
        <v>4217934</v>
      </c>
      <c r="G151" s="189" t="s">
        <v>950</v>
      </c>
      <c r="H151" s="691"/>
    </row>
    <row r="152" spans="1:8" ht="24" customHeight="1">
      <c r="A152" s="109" t="str">
        <f>IF(ISBLANK(B152),"",COUNTA($B$5:B152))</f>
        <v/>
      </c>
      <c r="B152" s="562"/>
      <c r="C152" s="179"/>
      <c r="D152" s="109"/>
      <c r="E152" s="187"/>
      <c r="F152" s="194">
        <f>SUM(F153:F165)</f>
        <v>157621207</v>
      </c>
      <c r="G152" s="186" t="s">
        <v>814</v>
      </c>
    </row>
    <row r="153" spans="1:8" ht="78" customHeight="1">
      <c r="A153" s="109">
        <f>IF(ISBLANK(B153),"",COUNTA($B$5:B153))</f>
        <v>131</v>
      </c>
      <c r="B153" s="291">
        <v>45597</v>
      </c>
      <c r="C153" s="189" t="s">
        <v>1595</v>
      </c>
      <c r="D153" s="292" t="s">
        <v>158</v>
      </c>
      <c r="E153" s="187" t="s">
        <v>1638</v>
      </c>
      <c r="F153" s="188">
        <v>1799950</v>
      </c>
      <c r="G153" s="189" t="s">
        <v>814</v>
      </c>
      <c r="H153" s="706"/>
    </row>
    <row r="154" spans="1:8" ht="78" customHeight="1">
      <c r="A154" s="109">
        <f>IF(ISBLANK(B154),"",COUNTA($B$5:B154))</f>
        <v>132</v>
      </c>
      <c r="B154" s="562">
        <v>45597</v>
      </c>
      <c r="C154" s="179" t="s">
        <v>1601</v>
      </c>
      <c r="D154" s="109" t="s">
        <v>158</v>
      </c>
      <c r="E154" s="187" t="s">
        <v>1639</v>
      </c>
      <c r="F154" s="188">
        <v>8999753</v>
      </c>
      <c r="G154" s="189" t="s">
        <v>814</v>
      </c>
      <c r="H154" s="706"/>
    </row>
    <row r="155" spans="1:8" ht="78" customHeight="1">
      <c r="A155" s="109">
        <f>IF(ISBLANK(B155),"",COUNTA($B$5:B155))</f>
        <v>133</v>
      </c>
      <c r="B155" s="562">
        <v>45597</v>
      </c>
      <c r="C155" s="179" t="s">
        <v>1607</v>
      </c>
      <c r="D155" s="109" t="s">
        <v>158</v>
      </c>
      <c r="E155" s="187" t="s">
        <v>1640</v>
      </c>
      <c r="F155" s="188">
        <v>13042929</v>
      </c>
      <c r="G155" s="189" t="s">
        <v>814</v>
      </c>
      <c r="H155" s="706"/>
    </row>
    <row r="156" spans="1:8" ht="78" customHeight="1">
      <c r="A156" s="109">
        <f>IF(ISBLANK(B156),"",COUNTA($B$5:B156))</f>
        <v>134</v>
      </c>
      <c r="B156" s="562">
        <v>45597</v>
      </c>
      <c r="C156" s="179" t="s">
        <v>1628</v>
      </c>
      <c r="D156" s="109" t="s">
        <v>158</v>
      </c>
      <c r="E156" s="187" t="s">
        <v>1645</v>
      </c>
      <c r="F156" s="188">
        <v>8944124</v>
      </c>
      <c r="G156" s="189" t="s">
        <v>814</v>
      </c>
      <c r="H156" s="706"/>
    </row>
    <row r="157" spans="1:8" ht="84">
      <c r="A157" s="109">
        <f>IF(ISBLANK(B157),"",COUNTA($B$5:B157))</f>
        <v>135</v>
      </c>
      <c r="B157" s="562">
        <v>45597</v>
      </c>
      <c r="C157" s="179" t="s">
        <v>1633</v>
      </c>
      <c r="D157" s="109" t="s">
        <v>158</v>
      </c>
      <c r="E157" s="187" t="s">
        <v>1647</v>
      </c>
      <c r="F157" s="188">
        <v>1788825</v>
      </c>
      <c r="G157" s="189" t="s">
        <v>814</v>
      </c>
      <c r="H157" s="691"/>
    </row>
    <row r="158" spans="1:8" ht="57" customHeight="1">
      <c r="A158" s="109">
        <f>IF(ISBLANK(B158),"",COUNTA($B$5:B158))</f>
        <v>136</v>
      </c>
      <c r="B158" s="562">
        <v>45602</v>
      </c>
      <c r="C158" s="179" t="s">
        <v>1669</v>
      </c>
      <c r="D158" s="109" t="s">
        <v>158</v>
      </c>
      <c r="E158" s="196" t="s">
        <v>1682</v>
      </c>
      <c r="F158" s="197">
        <v>47472450</v>
      </c>
      <c r="G158" s="189" t="s">
        <v>814</v>
      </c>
      <c r="H158" s="691"/>
    </row>
    <row r="159" spans="1:8" ht="73.5">
      <c r="A159" s="109">
        <f>IF(ISBLANK(B159),"",COUNTA($B$5:B159))</f>
        <v>137</v>
      </c>
      <c r="B159" s="562">
        <v>45602</v>
      </c>
      <c r="C159" s="179" t="s">
        <v>1670</v>
      </c>
      <c r="D159" s="109" t="s">
        <v>158</v>
      </c>
      <c r="E159" s="196" t="s">
        <v>1683</v>
      </c>
      <c r="F159" s="197">
        <v>2498550</v>
      </c>
      <c r="G159" s="189" t="s">
        <v>814</v>
      </c>
      <c r="H159" s="691"/>
    </row>
    <row r="160" spans="1:8" ht="73.5">
      <c r="A160" s="109">
        <f>IF(ISBLANK(B160),"",COUNTA($B$5:B160))</f>
        <v>138</v>
      </c>
      <c r="B160" s="562">
        <v>45602</v>
      </c>
      <c r="C160" s="179" t="s">
        <v>1691</v>
      </c>
      <c r="D160" s="109" t="s">
        <v>158</v>
      </c>
      <c r="E160" s="187" t="s">
        <v>1782</v>
      </c>
      <c r="F160" s="188">
        <v>13322063</v>
      </c>
      <c r="G160" s="189" t="s">
        <v>814</v>
      </c>
      <c r="H160" s="691"/>
    </row>
    <row r="161" spans="1:9" ht="84">
      <c r="A161" s="109">
        <f>IF(ISBLANK(B161),"",COUNTA($B$5:B161))</f>
        <v>139</v>
      </c>
      <c r="B161" s="562">
        <v>45602</v>
      </c>
      <c r="C161" s="179" t="s">
        <v>1699</v>
      </c>
      <c r="D161" s="109" t="s">
        <v>158</v>
      </c>
      <c r="E161" s="187" t="s">
        <v>1787</v>
      </c>
      <c r="F161" s="188">
        <v>27567000</v>
      </c>
      <c r="G161" s="189" t="s">
        <v>814</v>
      </c>
      <c r="H161" s="691"/>
    </row>
    <row r="162" spans="1:9" ht="84">
      <c r="A162" s="109">
        <f>IF(ISBLANK(B162),"",COUNTA($B$5:B162))</f>
        <v>140</v>
      </c>
      <c r="B162" s="562">
        <v>45602</v>
      </c>
      <c r="C162" s="179" t="s">
        <v>1706</v>
      </c>
      <c r="D162" s="109" t="s">
        <v>158</v>
      </c>
      <c r="E162" s="187" t="s">
        <v>1784</v>
      </c>
      <c r="F162" s="188">
        <v>1800000</v>
      </c>
      <c r="G162" s="189" t="s">
        <v>814</v>
      </c>
      <c r="H162" s="691"/>
    </row>
    <row r="163" spans="1:9" ht="73.5">
      <c r="A163" s="109">
        <f>IF(ISBLANK(B163),"",COUNTA($B$5:B163))</f>
        <v>141</v>
      </c>
      <c r="B163" s="562">
        <v>45603</v>
      </c>
      <c r="C163" s="179" t="s">
        <v>1721</v>
      </c>
      <c r="D163" s="109" t="s">
        <v>158</v>
      </c>
      <c r="E163" s="196" t="s">
        <v>1740</v>
      </c>
      <c r="F163" s="197">
        <v>16199748</v>
      </c>
      <c r="G163" s="189" t="s">
        <v>814</v>
      </c>
      <c r="H163" s="691"/>
    </row>
    <row r="164" spans="1:9" ht="75" customHeight="1">
      <c r="A164" s="109">
        <f>IF(ISBLANK(B164),"",COUNTA($B$5:B164))</f>
        <v>142</v>
      </c>
      <c r="B164" s="562">
        <v>45614</v>
      </c>
      <c r="C164" s="179" t="s">
        <v>1872</v>
      </c>
      <c r="D164" s="109" t="s">
        <v>158</v>
      </c>
      <c r="E164" s="187" t="s">
        <v>1947</v>
      </c>
      <c r="F164" s="188">
        <v>13055755</v>
      </c>
      <c r="G164" s="189" t="s">
        <v>814</v>
      </c>
      <c r="H164" s="691"/>
    </row>
    <row r="165" spans="1:9" ht="73.5">
      <c r="A165" s="109">
        <f>IF(ISBLANK(B165),"",COUNTA($B$5:B165))</f>
        <v>143</v>
      </c>
      <c r="B165" s="562">
        <v>45618</v>
      </c>
      <c r="C165" s="179" t="s">
        <v>2025</v>
      </c>
      <c r="D165" s="109" t="s">
        <v>158</v>
      </c>
      <c r="E165" s="187" t="s">
        <v>2038</v>
      </c>
      <c r="F165" s="188">
        <v>1130060</v>
      </c>
      <c r="G165" s="189" t="s">
        <v>814</v>
      </c>
      <c r="H165" s="691"/>
    </row>
    <row r="166" spans="1:9" ht="24" customHeight="1">
      <c r="A166" s="109" t="str">
        <f>IF(ISBLANK(B166),"",COUNTA($B$5:B166))</f>
        <v/>
      </c>
      <c r="B166" s="562"/>
      <c r="C166" s="179"/>
      <c r="D166" s="109"/>
      <c r="E166" s="196"/>
      <c r="F166" s="194">
        <f>F167+F168</f>
        <v>79259259</v>
      </c>
      <c r="G166" s="186" t="s">
        <v>1340</v>
      </c>
    </row>
    <row r="167" spans="1:9" ht="78" customHeight="1">
      <c r="A167" s="109">
        <f>IF(ISBLANK(B167),"",COUNTA($B$5:B167))</f>
        <v>144</v>
      </c>
      <c r="B167" s="562">
        <v>45597</v>
      </c>
      <c r="C167" s="179" t="s">
        <v>1612</v>
      </c>
      <c r="D167" s="109" t="s">
        <v>158</v>
      </c>
      <c r="E167" s="187" t="s">
        <v>1642</v>
      </c>
      <c r="F167" s="188">
        <v>39793042</v>
      </c>
      <c r="G167" s="189" t="s">
        <v>1340</v>
      </c>
      <c r="H167" s="706"/>
    </row>
    <row r="168" spans="1:9" ht="73.5">
      <c r="A168" s="109">
        <f>IF(ISBLANK(B168),"",COUNTA($B$5:B168))</f>
        <v>145</v>
      </c>
      <c r="B168" s="562">
        <v>45602</v>
      </c>
      <c r="C168" s="179" t="s">
        <v>1694</v>
      </c>
      <c r="D168" s="109" t="s">
        <v>158</v>
      </c>
      <c r="E168" s="196" t="s">
        <v>1709</v>
      </c>
      <c r="F168" s="197">
        <v>39466217</v>
      </c>
      <c r="G168" s="189" t="s">
        <v>1340</v>
      </c>
      <c r="H168" s="691"/>
    </row>
    <row r="169" spans="1:9" ht="24" customHeight="1">
      <c r="A169" s="109" t="str">
        <f>IF(ISBLANK(B169),"",COUNTA($B$5:B169))</f>
        <v/>
      </c>
      <c r="B169" s="562"/>
      <c r="C169" s="179"/>
      <c r="D169" s="109"/>
      <c r="E169" s="196"/>
      <c r="F169" s="194">
        <f>F170+F171</f>
        <v>64000000</v>
      </c>
      <c r="G169" s="186" t="s">
        <v>1978</v>
      </c>
      <c r="H169" s="691"/>
    </row>
    <row r="170" spans="1:9" ht="52.5">
      <c r="A170" s="109">
        <f>IF(ISBLANK(B170),"",COUNTA($B$5:B170))</f>
        <v>146</v>
      </c>
      <c r="B170" s="562">
        <v>45614</v>
      </c>
      <c r="C170" s="179" t="s">
        <v>1882</v>
      </c>
      <c r="D170" s="109" t="s">
        <v>158</v>
      </c>
      <c r="E170" s="187" t="s">
        <v>1896</v>
      </c>
      <c r="F170" s="188">
        <v>62000000</v>
      </c>
      <c r="G170" s="189" t="s">
        <v>1978</v>
      </c>
      <c r="H170" s="691"/>
    </row>
    <row r="171" spans="1:9" ht="42">
      <c r="A171" s="109">
        <f>IF(ISBLANK(B171),"",COUNTA($B$5:B171))</f>
        <v>147</v>
      </c>
      <c r="B171" s="562">
        <v>45622</v>
      </c>
      <c r="C171" s="179" t="s">
        <v>2087</v>
      </c>
      <c r="D171" s="109" t="s">
        <v>158</v>
      </c>
      <c r="E171" s="187" t="s">
        <v>2105</v>
      </c>
      <c r="F171" s="188">
        <v>2000000</v>
      </c>
      <c r="G171" s="189" t="s">
        <v>1978</v>
      </c>
    </row>
    <row r="172" spans="1:9" ht="24" customHeight="1">
      <c r="A172" s="109" t="str">
        <f>IF(ISBLANK(B172),"",COUNTA($B$5:B172))</f>
        <v/>
      </c>
      <c r="B172" s="562"/>
      <c r="C172" s="179"/>
      <c r="D172" s="109"/>
      <c r="E172" s="187"/>
      <c r="F172" s="194">
        <f>F173+F174+F175</f>
        <v>56743050</v>
      </c>
      <c r="G172" s="186" t="s">
        <v>1759</v>
      </c>
      <c r="H172" s="691"/>
      <c r="I172" s="200">
        <f>F173+F174</f>
        <v>22240000</v>
      </c>
    </row>
    <row r="173" spans="1:9" ht="42">
      <c r="A173" s="109">
        <f>IF(ISBLANK(B173),"",COUNTA($B$5:B173))</f>
        <v>148</v>
      </c>
      <c r="B173" s="562">
        <v>45603</v>
      </c>
      <c r="C173" s="179" t="s">
        <v>1733</v>
      </c>
      <c r="D173" s="109" t="s">
        <v>158</v>
      </c>
      <c r="E173" s="187" t="s">
        <v>1749</v>
      </c>
      <c r="F173" s="188">
        <v>10000000</v>
      </c>
      <c r="G173" s="189" t="s">
        <v>1759</v>
      </c>
      <c r="H173" s="691"/>
    </row>
    <row r="174" spans="1:9" ht="52.5">
      <c r="A174" s="109">
        <f>IF(ISBLANK(B174),"",COUNTA($B$5:B174))</f>
        <v>149</v>
      </c>
      <c r="B174" s="562">
        <v>45622</v>
      </c>
      <c r="C174" s="179" t="s">
        <v>2082</v>
      </c>
      <c r="D174" s="109" t="s">
        <v>158</v>
      </c>
      <c r="E174" s="196" t="s">
        <v>2100</v>
      </c>
      <c r="F174" s="197">
        <v>12240000</v>
      </c>
      <c r="G174" s="189" t="s">
        <v>1759</v>
      </c>
    </row>
    <row r="175" spans="1:9" ht="21">
      <c r="A175" s="109" t="str">
        <f>IF(ISBLANK(B175),"",COUNTA($B$5:B175))</f>
        <v/>
      </c>
      <c r="B175" s="562"/>
      <c r="C175" s="179"/>
      <c r="D175" s="109"/>
      <c r="E175" s="679" t="s">
        <v>2037</v>
      </c>
      <c r="F175" s="588">
        <v>34503050</v>
      </c>
      <c r="G175" s="687" t="s">
        <v>1759</v>
      </c>
      <c r="H175" s="691"/>
    </row>
    <row r="176" spans="1:9" ht="31.5">
      <c r="A176" s="109" t="str">
        <f>IF(ISBLANK(B176),"",COUNTA($B$5:B176))</f>
        <v/>
      </c>
      <c r="B176" s="562"/>
      <c r="C176" s="179"/>
      <c r="D176" s="109"/>
      <c r="E176" s="109"/>
      <c r="F176" s="652">
        <f>F177+F178+F179</f>
        <v>30730000</v>
      </c>
      <c r="G176" s="186" t="s">
        <v>1044</v>
      </c>
      <c r="H176" s="691"/>
      <c r="I176" s="200">
        <f>F177+F178</f>
        <v>9350000</v>
      </c>
    </row>
    <row r="177" spans="1:9" ht="42">
      <c r="A177" s="109">
        <f>IF(ISBLANK(B177),"",COUNTA($B$5:B177))</f>
        <v>150</v>
      </c>
      <c r="B177" s="562">
        <v>45615</v>
      </c>
      <c r="C177" s="179" t="s">
        <v>1964</v>
      </c>
      <c r="D177" s="109" t="s">
        <v>158</v>
      </c>
      <c r="E177" s="187" t="s">
        <v>1966</v>
      </c>
      <c r="F177" s="188">
        <v>3350000</v>
      </c>
      <c r="G177" s="189" t="s">
        <v>1044</v>
      </c>
      <c r="H177" s="691"/>
    </row>
    <row r="178" spans="1:9" ht="42">
      <c r="A178" s="109">
        <f>IF(ISBLANK(B178),"",COUNTA($B$5:B178))</f>
        <v>151</v>
      </c>
      <c r="B178" s="562">
        <v>45615</v>
      </c>
      <c r="C178" s="179" t="s">
        <v>1965</v>
      </c>
      <c r="D178" s="109" t="s">
        <v>158</v>
      </c>
      <c r="E178" s="187" t="s">
        <v>1967</v>
      </c>
      <c r="F178" s="188">
        <v>6000000</v>
      </c>
      <c r="G178" s="189" t="s">
        <v>1044</v>
      </c>
      <c r="H178" s="691"/>
    </row>
    <row r="179" spans="1:9" ht="31.5">
      <c r="A179" s="109" t="str">
        <f>IF(ISBLANK(B179),"",COUNTA($B$5:B179))</f>
        <v/>
      </c>
      <c r="B179" s="562"/>
      <c r="C179" s="179"/>
      <c r="D179" s="109"/>
      <c r="E179" s="182" t="s">
        <v>1775</v>
      </c>
      <c r="F179" s="183">
        <v>21380000</v>
      </c>
      <c r="G179" s="184" t="s">
        <v>1044</v>
      </c>
      <c r="H179" s="691"/>
    </row>
    <row r="180" spans="1:9" ht="24" customHeight="1">
      <c r="A180" s="109" t="str">
        <f>IF(ISBLANK(B180),"",COUNTA($B$5:B180))</f>
        <v/>
      </c>
      <c r="B180" s="562"/>
      <c r="C180" s="179"/>
      <c r="D180" s="109"/>
      <c r="E180" s="179"/>
      <c r="F180" s="242">
        <f>SUM(F181:F187)</f>
        <v>169540150</v>
      </c>
      <c r="G180" s="186" t="s">
        <v>298</v>
      </c>
      <c r="H180" s="691"/>
      <c r="I180" s="200">
        <f>F181+F182+F183+F184+F185</f>
        <v>44980000</v>
      </c>
    </row>
    <row r="181" spans="1:9" ht="42">
      <c r="A181" s="109">
        <f>IF(ISBLANK(B181),"",COUNTA($B$5:B181))</f>
        <v>152</v>
      </c>
      <c r="B181" s="562">
        <v>45622</v>
      </c>
      <c r="C181" s="179" t="s">
        <v>2077</v>
      </c>
      <c r="D181" s="109" t="s">
        <v>158</v>
      </c>
      <c r="E181" s="187" t="s">
        <v>2095</v>
      </c>
      <c r="F181" s="188">
        <v>4500000</v>
      </c>
      <c r="G181" s="189" t="s">
        <v>298</v>
      </c>
    </row>
    <row r="182" spans="1:9" ht="42">
      <c r="A182" s="109">
        <f>IF(ISBLANK(B182),"",COUNTA($B$5:B182))</f>
        <v>153</v>
      </c>
      <c r="B182" s="562">
        <v>45622</v>
      </c>
      <c r="C182" s="179" t="s">
        <v>2078</v>
      </c>
      <c r="D182" s="109" t="s">
        <v>158</v>
      </c>
      <c r="E182" s="187" t="s">
        <v>2096</v>
      </c>
      <c r="F182" s="188">
        <v>4500000</v>
      </c>
      <c r="G182" s="189" t="s">
        <v>298</v>
      </c>
    </row>
    <row r="183" spans="1:9" ht="42">
      <c r="A183" s="109">
        <f>IF(ISBLANK(B183),"",COUNTA($B$5:B183))</f>
        <v>154</v>
      </c>
      <c r="B183" s="562">
        <v>45622</v>
      </c>
      <c r="C183" s="179" t="s">
        <v>2079</v>
      </c>
      <c r="D183" s="109" t="s">
        <v>158</v>
      </c>
      <c r="E183" s="187" t="s">
        <v>2097</v>
      </c>
      <c r="F183" s="188">
        <v>7500000</v>
      </c>
      <c r="G183" s="189" t="s">
        <v>298</v>
      </c>
    </row>
    <row r="184" spans="1:9" ht="52.5">
      <c r="A184" s="109">
        <f>IF(ISBLANK(B184),"",COUNTA($B$5:B184))</f>
        <v>155</v>
      </c>
      <c r="B184" s="562">
        <v>45622</v>
      </c>
      <c r="C184" s="179" t="s">
        <v>2083</v>
      </c>
      <c r="D184" s="109" t="s">
        <v>158</v>
      </c>
      <c r="E184" s="196" t="s">
        <v>2101</v>
      </c>
      <c r="F184" s="197">
        <v>11560000</v>
      </c>
      <c r="G184" s="189" t="s">
        <v>298</v>
      </c>
    </row>
    <row r="185" spans="1:9" ht="31.5">
      <c r="A185" s="109">
        <f>IF(ISBLANK(B185),"",COUNTA($B$5:B185))</f>
        <v>156</v>
      </c>
      <c r="B185" s="562">
        <v>45622</v>
      </c>
      <c r="C185" s="179" t="s">
        <v>2089</v>
      </c>
      <c r="D185" s="109" t="s">
        <v>158</v>
      </c>
      <c r="E185" s="187" t="s">
        <v>2107</v>
      </c>
      <c r="F185" s="188">
        <v>16920000</v>
      </c>
      <c r="G185" s="189" t="s">
        <v>298</v>
      </c>
    </row>
    <row r="186" spans="1:9" ht="21">
      <c r="A186" s="109" t="str">
        <f>IF(ISBLANK(B186),"",COUNTA($B$5:B186))</f>
        <v/>
      </c>
      <c r="B186" s="562"/>
      <c r="C186" s="179"/>
      <c r="D186" s="109"/>
      <c r="E186" s="209" t="s">
        <v>1775</v>
      </c>
      <c r="F186" s="226">
        <v>66900000</v>
      </c>
      <c r="G186" s="184" t="s">
        <v>298</v>
      </c>
    </row>
    <row r="187" spans="1:9" ht="21">
      <c r="A187" s="109" t="str">
        <f>IF(ISBLANK(B187),"",COUNTA($B$5:B187))</f>
        <v/>
      </c>
      <c r="B187" s="562"/>
      <c r="C187" s="179"/>
      <c r="D187" s="109"/>
      <c r="E187" s="679" t="s">
        <v>2037</v>
      </c>
      <c r="F187" s="588">
        <v>57660150</v>
      </c>
      <c r="G187" s="687" t="s">
        <v>298</v>
      </c>
    </row>
    <row r="188" spans="1:9" ht="24" customHeight="1">
      <c r="A188" s="109" t="str">
        <f>IF(ISBLANK(B188),"",COUNTA($B$5:B188))</f>
        <v/>
      </c>
      <c r="B188" s="562"/>
      <c r="C188" s="179"/>
      <c r="D188" s="109"/>
      <c r="E188" s="109"/>
      <c r="F188" s="652">
        <f>F189+F190</f>
        <v>151800000</v>
      </c>
      <c r="G188" s="186" t="s">
        <v>301</v>
      </c>
    </row>
    <row r="189" spans="1:9" ht="52.5">
      <c r="A189" s="109">
        <f>IF(ISBLANK(B189),"",COUNTA($B$5:B189))</f>
        <v>157</v>
      </c>
      <c r="B189" s="562">
        <v>45617</v>
      </c>
      <c r="C189" s="179" t="s">
        <v>1993</v>
      </c>
      <c r="D189" s="109" t="s">
        <v>158</v>
      </c>
      <c r="E189" s="187" t="s">
        <v>1857</v>
      </c>
      <c r="F189" s="188">
        <v>150000000</v>
      </c>
      <c r="G189" s="189" t="s">
        <v>301</v>
      </c>
      <c r="H189" s="691"/>
    </row>
    <row r="190" spans="1:9" ht="52.5">
      <c r="A190" s="109">
        <f>IF(ISBLANK(B190),"",COUNTA($B$5:B190))</f>
        <v>158</v>
      </c>
      <c r="B190" s="562">
        <v>45622</v>
      </c>
      <c r="C190" s="179" t="s">
        <v>2086</v>
      </c>
      <c r="D190" s="109" t="s">
        <v>158</v>
      </c>
      <c r="E190" s="196" t="s">
        <v>2104</v>
      </c>
      <c r="F190" s="197">
        <v>1800000</v>
      </c>
      <c r="G190" s="189" t="s">
        <v>301</v>
      </c>
    </row>
    <row r="191" spans="1:9" ht="31.5">
      <c r="A191" s="109">
        <f>IF(ISBLANK(B191),"",COUNTA($B$5:B191))</f>
        <v>159</v>
      </c>
      <c r="B191" s="562">
        <v>45617</v>
      </c>
      <c r="C191" s="179" t="s">
        <v>1990</v>
      </c>
      <c r="D191" s="109" t="s">
        <v>158</v>
      </c>
      <c r="E191" s="187" t="s">
        <v>2000</v>
      </c>
      <c r="F191" s="194">
        <v>140000000</v>
      </c>
      <c r="G191" s="186" t="s">
        <v>2039</v>
      </c>
      <c r="H191" s="691"/>
    </row>
    <row r="192" spans="1:9" ht="24" customHeight="1">
      <c r="A192" s="109" t="str">
        <f>IF(ISBLANK(B192),"",COUNTA($B$5:B192))</f>
        <v/>
      </c>
      <c r="B192" s="562"/>
      <c r="C192" s="179"/>
      <c r="D192" s="109"/>
      <c r="E192" s="187"/>
      <c r="F192" s="194">
        <f>SUM(F193:F199)</f>
        <v>427294138</v>
      </c>
      <c r="G192" s="186" t="s">
        <v>557</v>
      </c>
    </row>
    <row r="193" spans="1:8" ht="75" customHeight="1">
      <c r="A193" s="109">
        <f>IF(ISBLANK(B193),"",COUNTA($B$5:B193))</f>
        <v>160</v>
      </c>
      <c r="B193" s="562">
        <v>45614</v>
      </c>
      <c r="C193" s="179" t="s">
        <v>1816</v>
      </c>
      <c r="D193" s="109" t="s">
        <v>158</v>
      </c>
      <c r="E193" s="187" t="s">
        <v>1949</v>
      </c>
      <c r="F193" s="188">
        <v>71470681</v>
      </c>
      <c r="G193" s="189" t="s">
        <v>557</v>
      </c>
      <c r="H193" s="691"/>
    </row>
    <row r="194" spans="1:8" ht="75" customHeight="1">
      <c r="A194" s="109">
        <f>IF(ISBLANK(B194),"",COUNTA($B$5:B194))</f>
        <v>161</v>
      </c>
      <c r="B194" s="562">
        <v>45614</v>
      </c>
      <c r="C194" s="179" t="s">
        <v>1823</v>
      </c>
      <c r="D194" s="109" t="s">
        <v>158</v>
      </c>
      <c r="E194" s="196" t="s">
        <v>1850</v>
      </c>
      <c r="F194" s="197">
        <v>14294136</v>
      </c>
      <c r="G194" s="189" t="s">
        <v>557</v>
      </c>
      <c r="H194" s="691"/>
    </row>
    <row r="195" spans="1:8" ht="75" customHeight="1">
      <c r="A195" s="109">
        <f>IF(ISBLANK(B195),"",COUNTA($B$5:B195))</f>
        <v>162</v>
      </c>
      <c r="B195" s="562">
        <v>45614</v>
      </c>
      <c r="C195" s="179" t="s">
        <v>1903</v>
      </c>
      <c r="D195" s="109" t="s">
        <v>158</v>
      </c>
      <c r="E195" s="187" t="s">
        <v>1929</v>
      </c>
      <c r="F195" s="188">
        <v>71470563</v>
      </c>
      <c r="G195" s="189" t="s">
        <v>557</v>
      </c>
      <c r="H195" s="691"/>
    </row>
    <row r="196" spans="1:8" ht="75" customHeight="1">
      <c r="A196" s="109">
        <f>IF(ISBLANK(B196),"",COUNTA($B$5:B196))</f>
        <v>163</v>
      </c>
      <c r="B196" s="562">
        <v>45614</v>
      </c>
      <c r="C196" s="179" t="s">
        <v>1910</v>
      </c>
      <c r="D196" s="109" t="s">
        <v>158</v>
      </c>
      <c r="E196" s="196" t="s">
        <v>1930</v>
      </c>
      <c r="F196" s="197">
        <v>14294112</v>
      </c>
      <c r="G196" s="189" t="s">
        <v>557</v>
      </c>
      <c r="H196" s="691"/>
    </row>
    <row r="197" spans="1:8" ht="67.5" customHeight="1">
      <c r="A197" s="109">
        <f>IF(ISBLANK(B197),"",COUNTA($B$5:B197))</f>
        <v>164</v>
      </c>
      <c r="B197" s="562">
        <v>45614</v>
      </c>
      <c r="C197" s="179" t="s">
        <v>1915</v>
      </c>
      <c r="D197" s="109" t="s">
        <v>158</v>
      </c>
      <c r="E197" s="187" t="s">
        <v>1931</v>
      </c>
      <c r="F197" s="188">
        <v>71470539</v>
      </c>
      <c r="G197" s="189" t="s">
        <v>557</v>
      </c>
      <c r="H197" s="691"/>
    </row>
    <row r="198" spans="1:8" ht="75" customHeight="1">
      <c r="A198" s="109">
        <f>IF(ISBLANK(B198),"",COUNTA($B$5:B198))</f>
        <v>165</v>
      </c>
      <c r="B198" s="562">
        <v>45614</v>
      </c>
      <c r="C198" s="179" t="s">
        <v>1920</v>
      </c>
      <c r="D198" s="109" t="s">
        <v>158</v>
      </c>
      <c r="E198" s="187" t="s">
        <v>1933</v>
      </c>
      <c r="F198" s="188">
        <v>14294107</v>
      </c>
      <c r="G198" s="189" t="s">
        <v>557</v>
      </c>
      <c r="H198" s="691"/>
    </row>
    <row r="199" spans="1:8" ht="42">
      <c r="A199" s="109">
        <f>IF(ISBLANK(B199),"",COUNTA($B$5:B199))</f>
        <v>166</v>
      </c>
      <c r="B199" s="562">
        <v>45617</v>
      </c>
      <c r="C199" s="179" t="s">
        <v>1991</v>
      </c>
      <c r="D199" s="109" t="s">
        <v>158</v>
      </c>
      <c r="E199" s="187" t="s">
        <v>2001</v>
      </c>
      <c r="F199" s="188">
        <v>170000000</v>
      </c>
      <c r="G199" s="189" t="s">
        <v>557</v>
      </c>
      <c r="H199" s="691"/>
    </row>
    <row r="200" spans="1:8" ht="24" customHeight="1">
      <c r="A200" s="109" t="str">
        <f>IF(ISBLANK(B200),"",COUNTA($B$5:B200))</f>
        <v/>
      </c>
      <c r="B200" s="562"/>
      <c r="C200" s="179"/>
      <c r="D200" s="109"/>
      <c r="E200" s="187"/>
      <c r="F200" s="194">
        <f>SUM(F201:F206)</f>
        <v>338546694</v>
      </c>
      <c r="G200" s="186" t="s">
        <v>872</v>
      </c>
    </row>
    <row r="201" spans="1:8" ht="78" customHeight="1">
      <c r="A201" s="109">
        <f>IF(ISBLANK(B201),"",COUNTA($B$5:B201))</f>
        <v>167</v>
      </c>
      <c r="B201" s="562">
        <v>45597</v>
      </c>
      <c r="C201" s="179" t="s">
        <v>1621</v>
      </c>
      <c r="D201" s="109" t="s">
        <v>158</v>
      </c>
      <c r="E201" s="187" t="s">
        <v>1644</v>
      </c>
      <c r="F201" s="188">
        <v>55365497</v>
      </c>
      <c r="G201" s="189" t="s">
        <v>872</v>
      </c>
      <c r="H201" s="706"/>
    </row>
    <row r="202" spans="1:8" ht="73.5">
      <c r="A202" s="109">
        <f>IF(ISBLANK(B202),"",COUNTA($B$5:B202))</f>
        <v>168</v>
      </c>
      <c r="B202" s="562">
        <v>45603</v>
      </c>
      <c r="C202" s="179" t="s">
        <v>1711</v>
      </c>
      <c r="D202" s="109" t="s">
        <v>158</v>
      </c>
      <c r="E202" s="187" t="s">
        <v>1788</v>
      </c>
      <c r="F202" s="188">
        <v>105932641</v>
      </c>
      <c r="G202" s="189" t="s">
        <v>872</v>
      </c>
      <c r="H202" s="691"/>
    </row>
    <row r="203" spans="1:8" ht="84">
      <c r="A203" s="109">
        <f>IF(ISBLANK(B203),"",COUNTA($B$5:B203))</f>
        <v>169</v>
      </c>
      <c r="B203" s="562">
        <v>45603</v>
      </c>
      <c r="C203" s="179" t="s">
        <v>1713</v>
      </c>
      <c r="D203" s="109" t="s">
        <v>158</v>
      </c>
      <c r="E203" s="187" t="s">
        <v>1789</v>
      </c>
      <c r="F203" s="188">
        <v>7566617</v>
      </c>
      <c r="G203" s="189" t="s">
        <v>872</v>
      </c>
      <c r="H203" s="691"/>
    </row>
    <row r="204" spans="1:8" ht="75" customHeight="1">
      <c r="A204" s="109">
        <f>IF(ISBLANK(B204),"",COUNTA($B$5:B204))</f>
        <v>170</v>
      </c>
      <c r="B204" s="562">
        <v>45603</v>
      </c>
      <c r="C204" s="179" t="s">
        <v>1718</v>
      </c>
      <c r="D204" s="109" t="s">
        <v>158</v>
      </c>
      <c r="E204" s="187" t="s">
        <v>1790</v>
      </c>
      <c r="F204" s="188">
        <v>55370970</v>
      </c>
      <c r="G204" s="189" t="s">
        <v>872</v>
      </c>
      <c r="H204" s="691"/>
    </row>
    <row r="205" spans="1:8" ht="75" customHeight="1">
      <c r="A205" s="109">
        <f>IF(ISBLANK(B205),"",COUNTA($B$5:B205))</f>
        <v>171</v>
      </c>
      <c r="B205" s="562">
        <v>45614</v>
      </c>
      <c r="C205" s="179" t="s">
        <v>1828</v>
      </c>
      <c r="D205" s="109" t="s">
        <v>158</v>
      </c>
      <c r="E205" s="187" t="s">
        <v>1943</v>
      </c>
      <c r="F205" s="188">
        <v>106690238</v>
      </c>
      <c r="G205" s="189" t="s">
        <v>872</v>
      </c>
      <c r="H205" s="691"/>
    </row>
    <row r="206" spans="1:8" ht="75" customHeight="1">
      <c r="A206" s="109">
        <f>IF(ISBLANK(B206),"",COUNTA($B$5:B206))</f>
        <v>172</v>
      </c>
      <c r="B206" s="562">
        <v>45614</v>
      </c>
      <c r="C206" s="179" t="s">
        <v>1834</v>
      </c>
      <c r="D206" s="109" t="s">
        <v>158</v>
      </c>
      <c r="E206" s="196" t="s">
        <v>1852</v>
      </c>
      <c r="F206" s="197">
        <v>7620731</v>
      </c>
      <c r="G206" s="189" t="s">
        <v>872</v>
      </c>
      <c r="H206" s="691"/>
    </row>
    <row r="207" spans="1:8" ht="24" customHeight="1">
      <c r="A207" s="109" t="str">
        <f>IF(ISBLANK(B207),"",COUNTA($B$5:B207))</f>
        <v/>
      </c>
      <c r="B207" s="562"/>
      <c r="C207" s="179"/>
      <c r="D207" s="109"/>
      <c r="E207" s="196"/>
      <c r="F207" s="194">
        <f>F208+F209</f>
        <v>267773392</v>
      </c>
      <c r="G207" s="186" t="s">
        <v>885</v>
      </c>
      <c r="H207" s="691"/>
    </row>
    <row r="208" spans="1:8" ht="75" customHeight="1">
      <c r="A208" s="109">
        <f>IF(ISBLANK(B208),"",COUNTA($B$5:B208))</f>
        <v>173</v>
      </c>
      <c r="B208" s="562">
        <v>45617</v>
      </c>
      <c r="C208" s="179" t="s">
        <v>1982</v>
      </c>
      <c r="D208" s="109" t="s">
        <v>158</v>
      </c>
      <c r="E208" s="196" t="s">
        <v>1997</v>
      </c>
      <c r="F208" s="197">
        <v>249921833</v>
      </c>
      <c r="G208" s="189" t="s">
        <v>885</v>
      </c>
      <c r="H208" s="691"/>
    </row>
    <row r="209" spans="1:8" ht="75" customHeight="1">
      <c r="A209" s="109">
        <f>IF(ISBLANK(B209),"",COUNTA($B$5:B209))</f>
        <v>174</v>
      </c>
      <c r="B209" s="562">
        <v>45617</v>
      </c>
      <c r="C209" s="179" t="s">
        <v>1985</v>
      </c>
      <c r="D209" s="109" t="s">
        <v>158</v>
      </c>
      <c r="E209" s="196" t="s">
        <v>1998</v>
      </c>
      <c r="F209" s="197">
        <v>17851559</v>
      </c>
      <c r="G209" s="189" t="s">
        <v>885</v>
      </c>
      <c r="H209" s="691"/>
    </row>
    <row r="210" spans="1:8" ht="24" customHeight="1">
      <c r="A210" s="109" t="str">
        <f>IF(ISBLANK(B210),"",COUNTA($B$5:B210))</f>
        <v/>
      </c>
      <c r="B210" s="562"/>
      <c r="C210" s="179"/>
      <c r="D210" s="109"/>
      <c r="E210" s="196"/>
      <c r="F210" s="194">
        <f>F211+F212+F213+F214</f>
        <v>377630139</v>
      </c>
      <c r="G210" s="186" t="s">
        <v>890</v>
      </c>
    </row>
    <row r="211" spans="1:8" ht="75" customHeight="1">
      <c r="A211" s="109">
        <f>IF(ISBLANK(B211),"",COUNTA($B$5:B211))</f>
        <v>175</v>
      </c>
      <c r="B211" s="562">
        <v>45614</v>
      </c>
      <c r="C211" s="179" t="s">
        <v>1860</v>
      </c>
      <c r="D211" s="109" t="s">
        <v>158</v>
      </c>
      <c r="E211" s="187" t="s">
        <v>1946</v>
      </c>
      <c r="F211" s="188">
        <v>89911884</v>
      </c>
      <c r="G211" s="189" t="s">
        <v>890</v>
      </c>
      <c r="H211" s="691"/>
    </row>
    <row r="212" spans="1:8" ht="75" customHeight="1">
      <c r="A212" s="109">
        <f>IF(ISBLANK(B212),"",COUNTA($B$5:B212))</f>
        <v>176</v>
      </c>
      <c r="B212" s="562">
        <v>45614</v>
      </c>
      <c r="C212" s="179" t="s">
        <v>1866</v>
      </c>
      <c r="D212" s="109" t="s">
        <v>158</v>
      </c>
      <c r="E212" s="196" t="s">
        <v>1886</v>
      </c>
      <c r="F212" s="197">
        <v>17982377</v>
      </c>
      <c r="G212" s="189" t="s">
        <v>890</v>
      </c>
      <c r="H212" s="691"/>
    </row>
    <row r="213" spans="1:8" ht="75" customHeight="1">
      <c r="A213" s="109">
        <f>IF(ISBLANK(B213),"",COUNTA($B$5:B213))</f>
        <v>177</v>
      </c>
      <c r="B213" s="562">
        <v>45617</v>
      </c>
      <c r="C213" s="179" t="s">
        <v>1983</v>
      </c>
      <c r="D213" s="109" t="s">
        <v>158</v>
      </c>
      <c r="E213" s="196" t="s">
        <v>1997</v>
      </c>
      <c r="F213" s="197">
        <v>251753486</v>
      </c>
      <c r="G213" s="189" t="s">
        <v>890</v>
      </c>
      <c r="H213" s="691"/>
    </row>
    <row r="214" spans="1:8" ht="73.5">
      <c r="A214" s="109">
        <f>IF(ISBLANK(B214),"",COUNTA($B$5:B214))</f>
        <v>178</v>
      </c>
      <c r="B214" s="562">
        <v>45617</v>
      </c>
      <c r="C214" s="179" t="s">
        <v>1986</v>
      </c>
      <c r="D214" s="109" t="s">
        <v>158</v>
      </c>
      <c r="E214" s="196" t="s">
        <v>1998</v>
      </c>
      <c r="F214" s="197">
        <v>17982392</v>
      </c>
      <c r="G214" s="189" t="s">
        <v>890</v>
      </c>
      <c r="H214" s="691"/>
    </row>
    <row r="215" spans="1:8" ht="24" customHeight="1">
      <c r="A215" s="109" t="str">
        <f>IF(ISBLANK(B215),"",COUNTA($B$5:B215))</f>
        <v/>
      </c>
      <c r="B215" s="562"/>
      <c r="C215" s="179"/>
      <c r="D215" s="109"/>
      <c r="E215" s="196"/>
      <c r="F215" s="194">
        <f>SUM(F216:F221)</f>
        <v>426914976</v>
      </c>
      <c r="G215" s="186" t="s">
        <v>1760</v>
      </c>
    </row>
    <row r="216" spans="1:8" ht="63">
      <c r="A216" s="109">
        <f>IF(ISBLANK(B216),"",COUNTA($B$5:B216))</f>
        <v>179</v>
      </c>
      <c r="B216" s="562">
        <v>45603</v>
      </c>
      <c r="C216" s="179" t="s">
        <v>1727</v>
      </c>
      <c r="D216" s="109" t="s">
        <v>158</v>
      </c>
      <c r="E216" s="196" t="s">
        <v>1743</v>
      </c>
      <c r="F216" s="197">
        <v>75282519</v>
      </c>
      <c r="G216" s="189" t="s">
        <v>1760</v>
      </c>
      <c r="H216" s="706"/>
    </row>
    <row r="217" spans="1:8" ht="77.25" customHeight="1">
      <c r="A217" s="109">
        <f>IF(ISBLANK(B217),"",COUNTA($B$5:B217))</f>
        <v>180</v>
      </c>
      <c r="B217" s="562">
        <v>45603</v>
      </c>
      <c r="C217" s="179" t="s">
        <v>1728</v>
      </c>
      <c r="D217" s="109" t="s">
        <v>158</v>
      </c>
      <c r="E217" s="196" t="s">
        <v>1744</v>
      </c>
      <c r="F217" s="197">
        <v>3962238</v>
      </c>
      <c r="G217" s="189" t="s">
        <v>1760</v>
      </c>
      <c r="H217" s="691"/>
    </row>
    <row r="218" spans="1:8" ht="63">
      <c r="A218" s="109">
        <f>IF(ISBLANK(B218),"",COUNTA($B$5:B218))</f>
        <v>181</v>
      </c>
      <c r="B218" s="562">
        <v>45614</v>
      </c>
      <c r="C218" s="179" t="s">
        <v>1925</v>
      </c>
      <c r="D218" s="109" t="s">
        <v>158</v>
      </c>
      <c r="E218" s="196" t="s">
        <v>1938</v>
      </c>
      <c r="F218" s="197">
        <v>188931771</v>
      </c>
      <c r="G218" s="189" t="s">
        <v>1760</v>
      </c>
      <c r="H218" s="691"/>
    </row>
    <row r="219" spans="1:8" ht="75" customHeight="1">
      <c r="A219" s="109">
        <f>IF(ISBLANK(B219),"",COUNTA($B$5:B219))</f>
        <v>182</v>
      </c>
      <c r="B219" s="562">
        <v>45614</v>
      </c>
      <c r="C219" s="179" t="s">
        <v>1926</v>
      </c>
      <c r="D219" s="109" t="s">
        <v>158</v>
      </c>
      <c r="E219" s="196" t="s">
        <v>1939</v>
      </c>
      <c r="F219" s="197">
        <v>9943777</v>
      </c>
      <c r="G219" s="189" t="s">
        <v>1760</v>
      </c>
      <c r="H219" s="691"/>
    </row>
    <row r="220" spans="1:8" ht="63">
      <c r="A220" s="109">
        <f>IF(ISBLANK(B220),"",COUNTA($B$5:B220))</f>
        <v>183</v>
      </c>
      <c r="B220" s="562">
        <v>45621</v>
      </c>
      <c r="C220" s="179" t="s">
        <v>2042</v>
      </c>
      <c r="D220" s="109" t="s">
        <v>158</v>
      </c>
      <c r="E220" s="196" t="s">
        <v>2043</v>
      </c>
      <c r="F220" s="197">
        <v>141354937</v>
      </c>
      <c r="G220" s="189" t="s">
        <v>1760</v>
      </c>
      <c r="H220" s="691"/>
    </row>
    <row r="221" spans="1:8" ht="75" customHeight="1">
      <c r="A221" s="109">
        <f>IF(ISBLANK(B221),"",COUNTA($B$5:B221))</f>
        <v>184</v>
      </c>
      <c r="B221" s="562">
        <v>45621</v>
      </c>
      <c r="C221" s="179" t="s">
        <v>2041</v>
      </c>
      <c r="D221" s="109" t="s">
        <v>158</v>
      </c>
      <c r="E221" s="196" t="s">
        <v>2040</v>
      </c>
      <c r="F221" s="197">
        <v>7439734</v>
      </c>
      <c r="G221" s="189" t="s">
        <v>1760</v>
      </c>
      <c r="H221" s="691"/>
    </row>
    <row r="222" spans="1:8" ht="24" customHeight="1">
      <c r="A222" s="109" t="str">
        <f>IF(ISBLANK(B222),"",COUNTA($B$5:B222))</f>
        <v/>
      </c>
      <c r="B222" s="562"/>
      <c r="C222" s="179"/>
      <c r="D222" s="109"/>
      <c r="E222" s="196"/>
      <c r="F222" s="194">
        <f>SUM(F223:F247)</f>
        <v>2661536044</v>
      </c>
      <c r="G222" s="186" t="s">
        <v>563</v>
      </c>
    </row>
    <row r="223" spans="1:8" ht="78" customHeight="1">
      <c r="A223" s="109">
        <f>IF(ISBLANK(B223),"",COUNTA($B$5:B223))</f>
        <v>185</v>
      </c>
      <c r="B223" s="562">
        <v>45597</v>
      </c>
      <c r="C223" s="179" t="s">
        <v>1616</v>
      </c>
      <c r="D223" s="109" t="s">
        <v>158</v>
      </c>
      <c r="E223" s="187" t="s">
        <v>1643</v>
      </c>
      <c r="F223" s="188">
        <v>257305019</v>
      </c>
      <c r="G223" s="189" t="s">
        <v>563</v>
      </c>
      <c r="H223" s="706"/>
    </row>
    <row r="224" spans="1:8" ht="52.5">
      <c r="A224" s="109">
        <f>IF(ISBLANK(B224),"",COUNTA($B$5:B224))</f>
        <v>186</v>
      </c>
      <c r="B224" s="562">
        <v>45602</v>
      </c>
      <c r="C224" s="179" t="s">
        <v>1671</v>
      </c>
      <c r="D224" s="109" t="s">
        <v>158</v>
      </c>
      <c r="E224" s="196" t="s">
        <v>1684</v>
      </c>
      <c r="F224" s="197">
        <v>84789528</v>
      </c>
      <c r="G224" s="189" t="s">
        <v>563</v>
      </c>
      <c r="H224" s="691"/>
    </row>
    <row r="225" spans="1:8" ht="73.5">
      <c r="A225" s="109">
        <f>IF(ISBLANK(B225),"",COUNTA($B$5:B225))</f>
        <v>187</v>
      </c>
      <c r="B225" s="562">
        <v>45602</v>
      </c>
      <c r="C225" s="179" t="s">
        <v>1672</v>
      </c>
      <c r="D225" s="109" t="s">
        <v>158</v>
      </c>
      <c r="E225" s="196" t="s">
        <v>1685</v>
      </c>
      <c r="F225" s="197">
        <v>4462607</v>
      </c>
      <c r="G225" s="189" t="s">
        <v>563</v>
      </c>
      <c r="H225" s="691"/>
    </row>
    <row r="226" spans="1:8" ht="73.5">
      <c r="A226" s="109">
        <f>IF(ISBLANK(B226),"",COUNTA($B$5:B226))</f>
        <v>188</v>
      </c>
      <c r="B226" s="562">
        <v>45603</v>
      </c>
      <c r="C226" s="179" t="s">
        <v>1710</v>
      </c>
      <c r="D226" s="109" t="s">
        <v>158</v>
      </c>
      <c r="E226" s="187" t="s">
        <v>1791</v>
      </c>
      <c r="F226" s="188">
        <v>80973659</v>
      </c>
      <c r="G226" s="189" t="s">
        <v>563</v>
      </c>
      <c r="H226" s="691"/>
    </row>
    <row r="227" spans="1:8" ht="84">
      <c r="A227" s="109">
        <f>IF(ISBLANK(B227),"",COUNTA($B$5:B227))</f>
        <v>189</v>
      </c>
      <c r="B227" s="562">
        <v>45603</v>
      </c>
      <c r="C227" s="179" t="s">
        <v>1712</v>
      </c>
      <c r="D227" s="109" t="s">
        <v>158</v>
      </c>
      <c r="E227" s="187" t="s">
        <v>1789</v>
      </c>
      <c r="F227" s="188">
        <v>5783833</v>
      </c>
      <c r="G227" s="189" t="s">
        <v>563</v>
      </c>
      <c r="H227" s="691"/>
    </row>
    <row r="228" spans="1:8" ht="74.25" customHeight="1">
      <c r="A228" s="109">
        <f>IF(ISBLANK(B228),"",COUNTA($B$5:B228))</f>
        <v>190</v>
      </c>
      <c r="B228" s="562">
        <v>45603</v>
      </c>
      <c r="C228" s="179" t="s">
        <v>1714</v>
      </c>
      <c r="D228" s="109" t="s">
        <v>158</v>
      </c>
      <c r="E228" s="187" t="s">
        <v>1790</v>
      </c>
      <c r="F228" s="188">
        <v>128891340</v>
      </c>
      <c r="G228" s="189" t="s">
        <v>563</v>
      </c>
      <c r="H228" s="691"/>
    </row>
    <row r="229" spans="1:8" ht="75" customHeight="1">
      <c r="A229" s="109">
        <f>IF(ISBLANK(B229),"",COUNTA($B$5:B229))</f>
        <v>191</v>
      </c>
      <c r="B229" s="562">
        <v>45614</v>
      </c>
      <c r="C229" s="179" t="s">
        <v>1810</v>
      </c>
      <c r="D229" s="109" t="s">
        <v>158</v>
      </c>
      <c r="E229" s="187" t="s">
        <v>1942</v>
      </c>
      <c r="F229" s="188">
        <v>145846105</v>
      </c>
      <c r="G229" s="189" t="s">
        <v>563</v>
      </c>
      <c r="H229" s="691"/>
    </row>
    <row r="230" spans="1:8" ht="75" customHeight="1">
      <c r="A230" s="109">
        <f>IF(ISBLANK(B230),"",COUNTA($B$5:B230))</f>
        <v>192</v>
      </c>
      <c r="B230" s="562">
        <v>45614</v>
      </c>
      <c r="C230" s="179" t="s">
        <v>1820</v>
      </c>
      <c r="D230" s="109" t="s">
        <v>158</v>
      </c>
      <c r="E230" s="196" t="s">
        <v>1850</v>
      </c>
      <c r="F230" s="197">
        <v>29169221</v>
      </c>
      <c r="G230" s="189" t="s">
        <v>563</v>
      </c>
      <c r="H230" s="691"/>
    </row>
    <row r="231" spans="1:8" ht="75" customHeight="1">
      <c r="A231" s="109">
        <f>IF(ISBLANK(B231),"",COUNTA($B$5:B231))</f>
        <v>193</v>
      </c>
      <c r="B231" s="562">
        <v>45614</v>
      </c>
      <c r="C231" s="179" t="s">
        <v>1825</v>
      </c>
      <c r="D231" s="109" t="s">
        <v>158</v>
      </c>
      <c r="E231" s="187" t="s">
        <v>1943</v>
      </c>
      <c r="F231" s="188">
        <v>247121351</v>
      </c>
      <c r="G231" s="189" t="s">
        <v>563</v>
      </c>
      <c r="H231" s="691"/>
    </row>
    <row r="232" spans="1:8" ht="75" customHeight="1">
      <c r="A232" s="109">
        <f>IF(ISBLANK(B232),"",COUNTA($B$5:B232))</f>
        <v>194</v>
      </c>
      <c r="B232" s="562">
        <v>45614</v>
      </c>
      <c r="C232" s="179" t="s">
        <v>1830</v>
      </c>
      <c r="D232" s="109" t="s">
        <v>158</v>
      </c>
      <c r="E232" s="196" t="s">
        <v>1852</v>
      </c>
      <c r="F232" s="197">
        <v>17651525</v>
      </c>
      <c r="G232" s="189" t="s">
        <v>563</v>
      </c>
      <c r="H232" s="691"/>
    </row>
    <row r="233" spans="1:8" ht="75" customHeight="1">
      <c r="A233" s="109">
        <f>IF(ISBLANK(B233),"",COUNTA($B$5:B233))</f>
        <v>195</v>
      </c>
      <c r="B233" s="562">
        <v>45614</v>
      </c>
      <c r="C233" s="179" t="s">
        <v>1847</v>
      </c>
      <c r="D233" s="109" t="s">
        <v>158</v>
      </c>
      <c r="E233" s="187" t="s">
        <v>1946</v>
      </c>
      <c r="F233" s="188">
        <v>143793839</v>
      </c>
      <c r="G233" s="189" t="s">
        <v>563</v>
      </c>
      <c r="H233" s="691"/>
    </row>
    <row r="234" spans="1:8" ht="75" customHeight="1">
      <c r="A234" s="109">
        <f>IF(ISBLANK(B234),"",COUNTA($B$5:B234))</f>
        <v>196</v>
      </c>
      <c r="B234" s="562">
        <v>45614</v>
      </c>
      <c r="C234" s="179" t="s">
        <v>1861</v>
      </c>
      <c r="D234" s="109" t="s">
        <v>158</v>
      </c>
      <c r="E234" s="196" t="s">
        <v>1886</v>
      </c>
      <c r="F234" s="197">
        <v>28758768</v>
      </c>
      <c r="G234" s="189" t="s">
        <v>563</v>
      </c>
      <c r="H234" s="691"/>
    </row>
    <row r="235" spans="1:8" ht="75" customHeight="1">
      <c r="A235" s="109">
        <f>IF(ISBLANK(B235),"",COUNTA($B$5:B235))</f>
        <v>197</v>
      </c>
      <c r="B235" s="562">
        <v>45614</v>
      </c>
      <c r="C235" s="179" t="s">
        <v>1883</v>
      </c>
      <c r="D235" s="109" t="s">
        <v>158</v>
      </c>
      <c r="E235" s="196" t="s">
        <v>1898</v>
      </c>
      <c r="F235" s="197">
        <v>233353745</v>
      </c>
      <c r="G235" s="189" t="s">
        <v>563</v>
      </c>
      <c r="H235" s="691"/>
    </row>
    <row r="236" spans="1:8" ht="75" customHeight="1">
      <c r="A236" s="109">
        <f>IF(ISBLANK(B236),"",COUNTA($B$5:B236))</f>
        <v>198</v>
      </c>
      <c r="B236" s="562">
        <v>45614</v>
      </c>
      <c r="C236" s="179" t="s">
        <v>1904</v>
      </c>
      <c r="D236" s="109" t="s">
        <v>158</v>
      </c>
      <c r="E236" s="196" t="s">
        <v>1930</v>
      </c>
      <c r="F236" s="197">
        <v>46670749</v>
      </c>
      <c r="G236" s="189" t="s">
        <v>563</v>
      </c>
      <c r="H236" s="691"/>
    </row>
    <row r="237" spans="1:8" ht="67.5" customHeight="1">
      <c r="A237" s="109">
        <f>IF(ISBLANK(B237),"",COUNTA($B$5:B237))</f>
        <v>199</v>
      </c>
      <c r="B237" s="562">
        <v>45614</v>
      </c>
      <c r="C237" s="179" t="s">
        <v>1911</v>
      </c>
      <c r="D237" s="109" t="s">
        <v>158</v>
      </c>
      <c r="E237" s="187" t="s">
        <v>1931</v>
      </c>
      <c r="F237" s="188">
        <v>207684615</v>
      </c>
      <c r="G237" s="189" t="s">
        <v>563</v>
      </c>
      <c r="H237" s="691"/>
    </row>
    <row r="238" spans="1:8" ht="75" customHeight="1">
      <c r="A238" s="109">
        <f>IF(ISBLANK(B238),"",COUNTA($B$5:B238))</f>
        <v>200</v>
      </c>
      <c r="B238" s="562">
        <v>45614</v>
      </c>
      <c r="C238" s="179" t="s">
        <v>1916</v>
      </c>
      <c r="D238" s="109" t="s">
        <v>158</v>
      </c>
      <c r="E238" s="187" t="s">
        <v>1932</v>
      </c>
      <c r="F238" s="188">
        <v>41536923</v>
      </c>
      <c r="G238" s="189" t="s">
        <v>563</v>
      </c>
      <c r="H238" s="691"/>
    </row>
    <row r="239" spans="1:8" ht="63">
      <c r="A239" s="109">
        <f>IF(ISBLANK(B239),"",COUNTA($B$5:B239))</f>
        <v>201</v>
      </c>
      <c r="B239" s="562">
        <v>45614</v>
      </c>
      <c r="C239" s="179" t="s">
        <v>1923</v>
      </c>
      <c r="D239" s="109" t="s">
        <v>158</v>
      </c>
      <c r="E239" s="196" t="s">
        <v>1936</v>
      </c>
      <c r="F239" s="197">
        <v>84845552</v>
      </c>
      <c r="G239" s="189" t="s">
        <v>563</v>
      </c>
      <c r="H239" s="691"/>
    </row>
    <row r="240" spans="1:8" ht="75" customHeight="1">
      <c r="A240" s="109">
        <f>IF(ISBLANK(B240),"",COUNTA($B$5:B240))</f>
        <v>202</v>
      </c>
      <c r="B240" s="562">
        <v>45614</v>
      </c>
      <c r="C240" s="179" t="s">
        <v>1924</v>
      </c>
      <c r="D240" s="109" t="s">
        <v>158</v>
      </c>
      <c r="E240" s="196" t="s">
        <v>1937</v>
      </c>
      <c r="F240" s="197">
        <v>4465555</v>
      </c>
      <c r="G240" s="189" t="s">
        <v>563</v>
      </c>
      <c r="H240" s="691"/>
    </row>
    <row r="241" spans="1:8" ht="75" customHeight="1">
      <c r="A241" s="109">
        <f>IF(ISBLANK(B241),"",COUNTA($B$5:B241))</f>
        <v>203</v>
      </c>
      <c r="B241" s="562">
        <v>45617</v>
      </c>
      <c r="C241" s="179" t="s">
        <v>1984</v>
      </c>
      <c r="D241" s="109" t="s">
        <v>158</v>
      </c>
      <c r="E241" s="196" t="s">
        <v>1997</v>
      </c>
      <c r="F241" s="197">
        <v>411868823</v>
      </c>
      <c r="G241" s="189" t="s">
        <v>563</v>
      </c>
      <c r="H241" s="691"/>
    </row>
    <row r="242" spans="1:8" ht="73.5">
      <c r="A242" s="109">
        <f>IF(ISBLANK(B242),"",COUNTA($B$5:B242))</f>
        <v>204</v>
      </c>
      <c r="B242" s="562">
        <v>45617</v>
      </c>
      <c r="C242" s="179" t="s">
        <v>1988</v>
      </c>
      <c r="D242" s="109" t="s">
        <v>158</v>
      </c>
      <c r="E242" s="196" t="s">
        <v>1998</v>
      </c>
      <c r="F242" s="197">
        <v>29419202</v>
      </c>
      <c r="G242" s="189" t="s">
        <v>563</v>
      </c>
      <c r="H242" s="691"/>
    </row>
    <row r="243" spans="1:8" ht="42">
      <c r="A243" s="109">
        <f>IF(ISBLANK(B243),"",COUNTA($B$5:B243))</f>
        <v>205</v>
      </c>
      <c r="B243" s="562">
        <v>45617</v>
      </c>
      <c r="C243" s="179" t="s">
        <v>2006</v>
      </c>
      <c r="D243" s="109" t="s">
        <v>158</v>
      </c>
      <c r="E243" s="187" t="s">
        <v>2009</v>
      </c>
      <c r="F243" s="188">
        <v>140000000</v>
      </c>
      <c r="G243" s="189" t="s">
        <v>563</v>
      </c>
      <c r="H243" s="691"/>
    </row>
    <row r="244" spans="1:8" ht="57" customHeight="1">
      <c r="A244" s="109">
        <f>IF(ISBLANK(B244),"",COUNTA($B$5:B244))</f>
        <v>206</v>
      </c>
      <c r="B244" s="562">
        <v>45622</v>
      </c>
      <c r="C244" s="179" t="s">
        <v>2060</v>
      </c>
      <c r="D244" s="109" t="s">
        <v>158</v>
      </c>
      <c r="E244" s="196" t="s">
        <v>2070</v>
      </c>
      <c r="F244" s="197">
        <v>83453409</v>
      </c>
      <c r="G244" s="189" t="s">
        <v>563</v>
      </c>
      <c r="H244" s="691"/>
    </row>
    <row r="245" spans="1:8" ht="63">
      <c r="A245" s="109">
        <f>IF(ISBLANK(B245),"",COUNTA($B$5:B245))</f>
        <v>207</v>
      </c>
      <c r="B245" s="562">
        <v>45622</v>
      </c>
      <c r="C245" s="179" t="s">
        <v>2061</v>
      </c>
      <c r="D245" s="109" t="s">
        <v>158</v>
      </c>
      <c r="E245" s="196" t="s">
        <v>2071</v>
      </c>
      <c r="F245" s="197">
        <v>4392285</v>
      </c>
      <c r="G245" s="189" t="s">
        <v>563</v>
      </c>
    </row>
    <row r="246" spans="1:8" ht="53.25" customHeight="1">
      <c r="A246" s="109">
        <f>IF(ISBLANK(B246),"",COUNTA($B$5:B246))</f>
        <v>208</v>
      </c>
      <c r="B246" s="562">
        <v>45622</v>
      </c>
      <c r="C246" s="179" t="s">
        <v>2064</v>
      </c>
      <c r="D246" s="109" t="s">
        <v>158</v>
      </c>
      <c r="E246" s="196" t="s">
        <v>2074</v>
      </c>
      <c r="F246" s="197">
        <v>189333471</v>
      </c>
      <c r="G246" s="189" t="s">
        <v>563</v>
      </c>
    </row>
    <row r="247" spans="1:8" ht="73.5">
      <c r="A247" s="109">
        <f>IF(ISBLANK(B247),"",COUNTA($B$5:B247))</f>
        <v>209</v>
      </c>
      <c r="B247" s="562">
        <v>45622</v>
      </c>
      <c r="C247" s="179" t="s">
        <v>2065</v>
      </c>
      <c r="D247" s="109" t="s">
        <v>158</v>
      </c>
      <c r="E247" s="196" t="s">
        <v>2075</v>
      </c>
      <c r="F247" s="197">
        <v>9964920</v>
      </c>
      <c r="G247" s="189" t="s">
        <v>563</v>
      </c>
    </row>
    <row r="248" spans="1:8" ht="24" customHeight="1">
      <c r="A248" s="109" t="str">
        <f>IF(ISBLANK(B248),"",COUNTA($B$5:B248))</f>
        <v/>
      </c>
      <c r="B248" s="562"/>
      <c r="C248" s="179"/>
      <c r="D248" s="109"/>
      <c r="E248" s="196"/>
      <c r="F248" s="194">
        <f>SUM(F249:F260)</f>
        <v>527888403</v>
      </c>
      <c r="G248" s="186" t="s">
        <v>923</v>
      </c>
    </row>
    <row r="249" spans="1:8" ht="78" customHeight="1">
      <c r="A249" s="109">
        <f>IF(ISBLANK(B249),"",COUNTA($B$5:B249))</f>
        <v>210</v>
      </c>
      <c r="B249" s="562">
        <v>45597</v>
      </c>
      <c r="C249" s="179" t="s">
        <v>1619</v>
      </c>
      <c r="D249" s="109" t="s">
        <v>158</v>
      </c>
      <c r="E249" s="187" t="s">
        <v>1644</v>
      </c>
      <c r="F249" s="188">
        <v>85910712</v>
      </c>
      <c r="G249" s="189" t="s">
        <v>923</v>
      </c>
      <c r="H249" s="706"/>
    </row>
    <row r="250" spans="1:8" ht="76.5" customHeight="1">
      <c r="A250" s="109">
        <f>IF(ISBLANK(B250),"",COUNTA($B$5:B250))</f>
        <v>211</v>
      </c>
      <c r="B250" s="562">
        <v>45603</v>
      </c>
      <c r="C250" s="179" t="s">
        <v>1715</v>
      </c>
      <c r="D250" s="109" t="s">
        <v>158</v>
      </c>
      <c r="E250" s="187" t="s">
        <v>1790</v>
      </c>
      <c r="F250" s="188">
        <v>86371470</v>
      </c>
      <c r="G250" s="189" t="s">
        <v>923</v>
      </c>
      <c r="H250" s="691"/>
    </row>
    <row r="251" spans="1:8" ht="75" customHeight="1">
      <c r="A251" s="109">
        <f>IF(ISBLANK(B251),"",COUNTA($B$5:B251))</f>
        <v>212</v>
      </c>
      <c r="B251" s="562">
        <v>45614</v>
      </c>
      <c r="C251" s="179" t="s">
        <v>1814</v>
      </c>
      <c r="D251" s="109" t="s">
        <v>158</v>
      </c>
      <c r="E251" s="187" t="s">
        <v>1942</v>
      </c>
      <c r="F251" s="188">
        <v>28911721</v>
      </c>
      <c r="G251" s="189" t="s">
        <v>923</v>
      </c>
      <c r="H251" s="691"/>
    </row>
    <row r="252" spans="1:8" ht="75" customHeight="1">
      <c r="A252" s="109">
        <f>IF(ISBLANK(B252),"",COUNTA($B$5:B252))</f>
        <v>213</v>
      </c>
      <c r="B252" s="562">
        <v>45614</v>
      </c>
      <c r="C252" s="179" t="s">
        <v>1821</v>
      </c>
      <c r="D252" s="109" t="s">
        <v>158</v>
      </c>
      <c r="E252" s="196" t="s">
        <v>1850</v>
      </c>
      <c r="F252" s="197">
        <v>5782344</v>
      </c>
      <c r="G252" s="189" t="s">
        <v>923</v>
      </c>
      <c r="H252" s="691"/>
    </row>
    <row r="253" spans="1:8" ht="75" customHeight="1">
      <c r="A253" s="109">
        <f>IF(ISBLANK(B253),"",COUNTA($B$5:B253))</f>
        <v>214</v>
      </c>
      <c r="B253" s="562">
        <v>45614</v>
      </c>
      <c r="C253" s="179" t="s">
        <v>1826</v>
      </c>
      <c r="D253" s="109" t="s">
        <v>158</v>
      </c>
      <c r="E253" s="187" t="s">
        <v>1943</v>
      </c>
      <c r="F253" s="188">
        <v>166282733</v>
      </c>
      <c r="G253" s="189" t="s">
        <v>923</v>
      </c>
      <c r="H253" s="691"/>
    </row>
    <row r="254" spans="1:8" ht="75" customHeight="1">
      <c r="A254" s="109">
        <f>IF(ISBLANK(B254),"",COUNTA($B$5:B254))</f>
        <v>215</v>
      </c>
      <c r="B254" s="562">
        <v>45614</v>
      </c>
      <c r="C254" s="179" t="s">
        <v>1832</v>
      </c>
      <c r="D254" s="109" t="s">
        <v>158</v>
      </c>
      <c r="E254" s="196" t="s">
        <v>1852</v>
      </c>
      <c r="F254" s="197">
        <v>11877338</v>
      </c>
      <c r="G254" s="189" t="s">
        <v>923</v>
      </c>
      <c r="H254" s="691"/>
    </row>
    <row r="255" spans="1:8" ht="75" customHeight="1">
      <c r="A255" s="109">
        <f>IF(ISBLANK(B255),"",COUNTA($B$5:B255))</f>
        <v>216</v>
      </c>
      <c r="B255" s="562">
        <v>45614</v>
      </c>
      <c r="C255" s="179" t="s">
        <v>1849</v>
      </c>
      <c r="D255" s="109" t="s">
        <v>158</v>
      </c>
      <c r="E255" s="187" t="s">
        <v>1946</v>
      </c>
      <c r="F255" s="188">
        <v>30161650</v>
      </c>
      <c r="G255" s="189" t="s">
        <v>923</v>
      </c>
      <c r="H255" s="691"/>
    </row>
    <row r="256" spans="1:8" ht="75" customHeight="1">
      <c r="A256" s="109">
        <f>IF(ISBLANK(B256),"",COUNTA($B$5:B256))</f>
        <v>217</v>
      </c>
      <c r="B256" s="562">
        <v>45614</v>
      </c>
      <c r="C256" s="179" t="s">
        <v>1863</v>
      </c>
      <c r="D256" s="109" t="s">
        <v>158</v>
      </c>
      <c r="E256" s="196" t="s">
        <v>1886</v>
      </c>
      <c r="F256" s="197">
        <v>6032330</v>
      </c>
      <c r="G256" s="189" t="s">
        <v>923</v>
      </c>
      <c r="H256" s="691"/>
    </row>
    <row r="257" spans="1:8" ht="75" customHeight="1">
      <c r="A257" s="109">
        <f>IF(ISBLANK(B257),"",COUNTA($B$5:B257))</f>
        <v>218</v>
      </c>
      <c r="B257" s="562">
        <v>45614</v>
      </c>
      <c r="C257" s="179" t="s">
        <v>1899</v>
      </c>
      <c r="D257" s="109" t="s">
        <v>158</v>
      </c>
      <c r="E257" s="187" t="s">
        <v>1929</v>
      </c>
      <c r="F257" s="188">
        <v>59636852</v>
      </c>
      <c r="G257" s="189" t="s">
        <v>923</v>
      </c>
      <c r="H257" s="691"/>
    </row>
    <row r="258" spans="1:8" ht="75" customHeight="1">
      <c r="A258" s="109">
        <f>IF(ISBLANK(B258),"",COUNTA($B$5:B258))</f>
        <v>219</v>
      </c>
      <c r="B258" s="562">
        <v>45614</v>
      </c>
      <c r="C258" s="179" t="s">
        <v>1906</v>
      </c>
      <c r="D258" s="109" t="s">
        <v>158</v>
      </c>
      <c r="E258" s="196" t="s">
        <v>1930</v>
      </c>
      <c r="F258" s="197">
        <v>11927370</v>
      </c>
      <c r="G258" s="189" t="s">
        <v>923</v>
      </c>
      <c r="H258" s="691"/>
    </row>
    <row r="259" spans="1:8" ht="67.5" customHeight="1">
      <c r="A259" s="109">
        <f>IF(ISBLANK(B259),"",COUNTA($B$5:B259))</f>
        <v>220</v>
      </c>
      <c r="B259" s="562">
        <v>45614</v>
      </c>
      <c r="C259" s="179" t="s">
        <v>1913</v>
      </c>
      <c r="D259" s="109" t="s">
        <v>158</v>
      </c>
      <c r="E259" s="187" t="s">
        <v>1931</v>
      </c>
      <c r="F259" s="188">
        <v>29161569</v>
      </c>
      <c r="G259" s="189" t="s">
        <v>923</v>
      </c>
      <c r="H259" s="691"/>
    </row>
    <row r="260" spans="1:8" ht="75" customHeight="1">
      <c r="A260" s="109">
        <f>IF(ISBLANK(B260),"",COUNTA($B$5:B260))</f>
        <v>221</v>
      </c>
      <c r="B260" s="562">
        <v>45614</v>
      </c>
      <c r="C260" s="179" t="s">
        <v>1919</v>
      </c>
      <c r="D260" s="109" t="s">
        <v>158</v>
      </c>
      <c r="E260" s="187" t="s">
        <v>1933</v>
      </c>
      <c r="F260" s="188">
        <v>5832314</v>
      </c>
      <c r="G260" s="189" t="s">
        <v>923</v>
      </c>
      <c r="H260" s="691"/>
    </row>
    <row r="261" spans="1:8" ht="24" customHeight="1">
      <c r="A261" s="109" t="str">
        <f>IF(ISBLANK(B261),"",COUNTA($B$5:B261))</f>
        <v/>
      </c>
      <c r="B261" s="562"/>
      <c r="C261" s="179"/>
      <c r="D261" s="109"/>
      <c r="E261" s="187"/>
      <c r="F261" s="194">
        <f>SUM(F262:F272)</f>
        <v>107498724</v>
      </c>
      <c r="G261" s="186" t="s">
        <v>934</v>
      </c>
    </row>
    <row r="262" spans="1:8" ht="78" customHeight="1">
      <c r="A262" s="109">
        <f>IF(ISBLANK(B262),"",COUNTA($B$5:B262))</f>
        <v>222</v>
      </c>
      <c r="B262" s="562">
        <v>45597</v>
      </c>
      <c r="C262" s="179" t="s">
        <v>1618</v>
      </c>
      <c r="D262" s="109" t="s">
        <v>158</v>
      </c>
      <c r="E262" s="187" t="s">
        <v>1644</v>
      </c>
      <c r="F262" s="188">
        <v>17146199</v>
      </c>
      <c r="G262" s="189" t="s">
        <v>934</v>
      </c>
      <c r="H262" s="706"/>
    </row>
    <row r="263" spans="1:8" ht="75" customHeight="1">
      <c r="A263" s="109">
        <f>IF(ISBLANK(B263),"",COUNTA($B$5:B263))</f>
        <v>223</v>
      </c>
      <c r="B263" s="562">
        <v>45614</v>
      </c>
      <c r="C263" s="179" t="s">
        <v>1813</v>
      </c>
      <c r="D263" s="109" t="s">
        <v>158</v>
      </c>
      <c r="E263" s="187" t="s">
        <v>1942</v>
      </c>
      <c r="F263" s="188">
        <v>11295070</v>
      </c>
      <c r="G263" s="189" t="s">
        <v>934</v>
      </c>
      <c r="H263" s="691"/>
    </row>
    <row r="264" spans="1:8" ht="75" customHeight="1">
      <c r="A264" s="109">
        <f>IF(ISBLANK(B264),"",COUNTA($B$5:B264))</f>
        <v>224</v>
      </c>
      <c r="B264" s="562">
        <v>45614</v>
      </c>
      <c r="C264" s="179" t="s">
        <v>1824</v>
      </c>
      <c r="D264" s="109" t="s">
        <v>158</v>
      </c>
      <c r="E264" s="196" t="s">
        <v>1851</v>
      </c>
      <c r="F264" s="197">
        <v>32326561</v>
      </c>
      <c r="G264" s="189" t="s">
        <v>934</v>
      </c>
      <c r="H264" s="691"/>
    </row>
    <row r="265" spans="1:8" ht="75" customHeight="1">
      <c r="A265" s="109">
        <f>IF(ISBLANK(B265),"",COUNTA($B$5:B265))</f>
        <v>225</v>
      </c>
      <c r="B265" s="562">
        <v>45614</v>
      </c>
      <c r="C265" s="179" t="s">
        <v>1819</v>
      </c>
      <c r="D265" s="109" t="s">
        <v>158</v>
      </c>
      <c r="E265" s="196" t="s">
        <v>1850</v>
      </c>
      <c r="F265" s="197">
        <v>2259014</v>
      </c>
      <c r="G265" s="189" t="s">
        <v>934</v>
      </c>
      <c r="H265" s="691"/>
    </row>
    <row r="266" spans="1:8" ht="75" customHeight="1">
      <c r="A266" s="109">
        <f>IF(ISBLANK(B266),"",COUNTA($B$5:B266))</f>
        <v>226</v>
      </c>
      <c r="B266" s="562">
        <v>45614</v>
      </c>
      <c r="C266" s="179" t="s">
        <v>1831</v>
      </c>
      <c r="D266" s="109" t="s">
        <v>158</v>
      </c>
      <c r="E266" s="196" t="s">
        <v>1852</v>
      </c>
      <c r="F266" s="197">
        <v>2309040</v>
      </c>
      <c r="G266" s="189" t="s">
        <v>934</v>
      </c>
      <c r="H266" s="691"/>
    </row>
    <row r="267" spans="1:8" ht="75" customHeight="1">
      <c r="A267" s="109">
        <f>IF(ISBLANK(B267),"",COUNTA($B$5:B267))</f>
        <v>227</v>
      </c>
      <c r="B267" s="562">
        <v>45614</v>
      </c>
      <c r="C267" s="179" t="s">
        <v>1848</v>
      </c>
      <c r="D267" s="109" t="s">
        <v>158</v>
      </c>
      <c r="E267" s="187" t="s">
        <v>1946</v>
      </c>
      <c r="F267" s="188">
        <v>11795291</v>
      </c>
      <c r="G267" s="189" t="s">
        <v>934</v>
      </c>
      <c r="H267" s="691"/>
    </row>
    <row r="268" spans="1:8" ht="75" customHeight="1">
      <c r="A268" s="109">
        <f>IF(ISBLANK(B268),"",COUNTA($B$5:B268))</f>
        <v>228</v>
      </c>
      <c r="B268" s="562">
        <v>45614</v>
      </c>
      <c r="C268" s="179" t="s">
        <v>1862</v>
      </c>
      <c r="D268" s="109" t="s">
        <v>158</v>
      </c>
      <c r="E268" s="196" t="s">
        <v>1886</v>
      </c>
      <c r="F268" s="197">
        <v>2359058</v>
      </c>
      <c r="G268" s="189" t="s">
        <v>934</v>
      </c>
      <c r="H268" s="691"/>
    </row>
    <row r="269" spans="1:8" ht="75" customHeight="1">
      <c r="A269" s="109">
        <f>IF(ISBLANK(B269),"",COUNTA($B$5:B269))</f>
        <v>229</v>
      </c>
      <c r="B269" s="562">
        <v>45614</v>
      </c>
      <c r="C269" s="179" t="s">
        <v>1885</v>
      </c>
      <c r="D269" s="109" t="s">
        <v>158</v>
      </c>
      <c r="E269" s="196" t="s">
        <v>1898</v>
      </c>
      <c r="F269" s="197">
        <v>11545164</v>
      </c>
      <c r="G269" s="189" t="s">
        <v>934</v>
      </c>
      <c r="H269" s="691"/>
    </row>
    <row r="270" spans="1:8" ht="75" customHeight="1">
      <c r="A270" s="109">
        <f>IF(ISBLANK(B270),"",COUNTA($B$5:B270))</f>
        <v>230</v>
      </c>
      <c r="B270" s="562">
        <v>45614</v>
      </c>
      <c r="C270" s="179" t="s">
        <v>1905</v>
      </c>
      <c r="D270" s="109" t="s">
        <v>158</v>
      </c>
      <c r="E270" s="196" t="s">
        <v>1930</v>
      </c>
      <c r="F270" s="197">
        <v>2309033</v>
      </c>
      <c r="G270" s="189" t="s">
        <v>934</v>
      </c>
      <c r="H270" s="691"/>
    </row>
    <row r="271" spans="1:8" ht="65.25" customHeight="1">
      <c r="A271" s="109">
        <f>IF(ISBLANK(B271),"",COUNTA($B$5:B271))</f>
        <v>231</v>
      </c>
      <c r="B271" s="562">
        <v>45614</v>
      </c>
      <c r="C271" s="179" t="s">
        <v>1912</v>
      </c>
      <c r="D271" s="109" t="s">
        <v>158</v>
      </c>
      <c r="E271" s="187" t="s">
        <v>1931</v>
      </c>
      <c r="F271" s="188">
        <v>11795245</v>
      </c>
      <c r="G271" s="189" t="s">
        <v>934</v>
      </c>
      <c r="H271" s="691"/>
    </row>
    <row r="272" spans="1:8" ht="75" customHeight="1">
      <c r="A272" s="109">
        <f>IF(ISBLANK(B272),"",COUNTA($B$5:B272))</f>
        <v>232</v>
      </c>
      <c r="B272" s="562">
        <v>45614</v>
      </c>
      <c r="C272" s="179" t="s">
        <v>1917</v>
      </c>
      <c r="D272" s="109" t="s">
        <v>158</v>
      </c>
      <c r="E272" s="187" t="s">
        <v>1933</v>
      </c>
      <c r="F272" s="188">
        <v>2359049</v>
      </c>
      <c r="G272" s="189" t="s">
        <v>934</v>
      </c>
      <c r="H272" s="691"/>
    </row>
    <row r="273" spans="1:8" ht="24" customHeight="1">
      <c r="A273" s="109" t="str">
        <f>IF(ISBLANK(B273),"",COUNTA($B$5:B273))</f>
        <v/>
      </c>
      <c r="B273" s="562"/>
      <c r="C273" s="179"/>
      <c r="D273" s="109"/>
      <c r="E273" s="187"/>
      <c r="F273" s="194">
        <f>SUM(F274:F281)</f>
        <v>99148356</v>
      </c>
      <c r="G273" s="186" t="s">
        <v>942</v>
      </c>
    </row>
    <row r="274" spans="1:8" ht="75" customHeight="1">
      <c r="A274" s="109">
        <f>IF(ISBLANK(B274),"",COUNTA($B$5:B274))</f>
        <v>233</v>
      </c>
      <c r="B274" s="562">
        <v>45614</v>
      </c>
      <c r="C274" s="179" t="s">
        <v>1815</v>
      </c>
      <c r="D274" s="109" t="s">
        <v>158</v>
      </c>
      <c r="E274" s="187" t="s">
        <v>1942</v>
      </c>
      <c r="F274" s="188">
        <v>15090640</v>
      </c>
      <c r="G274" s="189" t="s">
        <v>942</v>
      </c>
      <c r="H274" s="691"/>
    </row>
    <row r="275" spans="1:8" ht="75" customHeight="1">
      <c r="A275" s="109">
        <f>IF(ISBLANK(B275),"",COUNTA($B$5:B275))</f>
        <v>234</v>
      </c>
      <c r="B275" s="562">
        <v>45614</v>
      </c>
      <c r="C275" s="179" t="s">
        <v>1822</v>
      </c>
      <c r="D275" s="109" t="s">
        <v>158</v>
      </c>
      <c r="E275" s="196" t="s">
        <v>1850</v>
      </c>
      <c r="F275" s="197">
        <v>3018128</v>
      </c>
      <c r="G275" s="189" t="s">
        <v>942</v>
      </c>
      <c r="H275" s="691"/>
    </row>
    <row r="276" spans="1:8" ht="75" customHeight="1">
      <c r="A276" s="109">
        <f>IF(ISBLANK(B276),"",COUNTA($B$5:B276))</f>
        <v>235</v>
      </c>
      <c r="B276" s="562">
        <v>45614</v>
      </c>
      <c r="C276" s="179" t="s">
        <v>1858</v>
      </c>
      <c r="D276" s="109" t="s">
        <v>158</v>
      </c>
      <c r="E276" s="187" t="s">
        <v>1946</v>
      </c>
      <c r="F276" s="188">
        <v>15340586</v>
      </c>
      <c r="G276" s="189" t="s">
        <v>942</v>
      </c>
      <c r="H276" s="691"/>
    </row>
    <row r="277" spans="1:8" ht="75" customHeight="1">
      <c r="A277" s="109">
        <f>IF(ISBLANK(B277),"",COUNTA($B$5:B277))</f>
        <v>236</v>
      </c>
      <c r="B277" s="562">
        <v>45614</v>
      </c>
      <c r="C277" s="179" t="s">
        <v>1864</v>
      </c>
      <c r="D277" s="109" t="s">
        <v>158</v>
      </c>
      <c r="E277" s="196" t="s">
        <v>1886</v>
      </c>
      <c r="F277" s="197">
        <v>3068117</v>
      </c>
      <c r="G277" s="189" t="s">
        <v>942</v>
      </c>
      <c r="H277" s="691"/>
    </row>
    <row r="278" spans="1:8" ht="75" customHeight="1">
      <c r="A278" s="109">
        <f>IF(ISBLANK(B278),"",COUNTA($B$5:B278))</f>
        <v>237</v>
      </c>
      <c r="B278" s="562">
        <v>45614</v>
      </c>
      <c r="C278" s="179" t="s">
        <v>1900</v>
      </c>
      <c r="D278" s="109" t="s">
        <v>158</v>
      </c>
      <c r="E278" s="187" t="s">
        <v>1929</v>
      </c>
      <c r="F278" s="188">
        <v>15090567</v>
      </c>
      <c r="G278" s="189" t="s">
        <v>942</v>
      </c>
      <c r="H278" s="691"/>
    </row>
    <row r="279" spans="1:8" ht="75" customHeight="1">
      <c r="A279" s="109">
        <f>IF(ISBLANK(B279),"",COUNTA($B$5:B279))</f>
        <v>238</v>
      </c>
      <c r="B279" s="562">
        <v>45614</v>
      </c>
      <c r="C279" s="179" t="s">
        <v>1907</v>
      </c>
      <c r="D279" s="109" t="s">
        <v>158</v>
      </c>
      <c r="E279" s="196" t="s">
        <v>1930</v>
      </c>
      <c r="F279" s="197">
        <v>3018113</v>
      </c>
      <c r="G279" s="189" t="s">
        <v>942</v>
      </c>
      <c r="H279" s="691"/>
    </row>
    <row r="280" spans="1:8" ht="73.5" customHeight="1">
      <c r="A280" s="109">
        <f>IF(ISBLANK(B280),"",COUNTA($B$5:B280))</f>
        <v>239</v>
      </c>
      <c r="B280" s="562">
        <v>45617</v>
      </c>
      <c r="C280" s="179" t="s">
        <v>1981</v>
      </c>
      <c r="D280" s="109" t="s">
        <v>158</v>
      </c>
      <c r="E280" s="196" t="s">
        <v>1997</v>
      </c>
      <c r="F280" s="197">
        <v>41554058</v>
      </c>
      <c r="G280" s="189" t="s">
        <v>942</v>
      </c>
      <c r="H280" s="691"/>
    </row>
    <row r="281" spans="1:8" ht="73.5">
      <c r="A281" s="109">
        <f>IF(ISBLANK(B281),"",COUNTA($B$5:B281))</f>
        <v>240</v>
      </c>
      <c r="B281" s="562">
        <v>45617</v>
      </c>
      <c r="C281" s="179" t="s">
        <v>1987</v>
      </c>
      <c r="D281" s="109" t="s">
        <v>158</v>
      </c>
      <c r="E281" s="196" t="s">
        <v>1998</v>
      </c>
      <c r="F281" s="197">
        <v>2968147</v>
      </c>
      <c r="G281" s="189" t="s">
        <v>942</v>
      </c>
      <c r="H281" s="691"/>
    </row>
    <row r="282" spans="1:8" ht="24" customHeight="1">
      <c r="A282" s="109" t="str">
        <f>IF(ISBLANK(B282),"",COUNTA($B$5:B282))</f>
        <v/>
      </c>
      <c r="B282" s="562"/>
      <c r="C282" s="179"/>
      <c r="D282" s="109"/>
      <c r="E282" s="187"/>
      <c r="F282" s="194">
        <f>F283+F284</f>
        <v>73029610</v>
      </c>
      <c r="G282" s="186" t="s">
        <v>950</v>
      </c>
    </row>
    <row r="283" spans="1:8" ht="78" customHeight="1">
      <c r="A283" s="109">
        <f>IF(ISBLANK(B283),"",COUNTA($B$5:B283))</f>
        <v>241</v>
      </c>
      <c r="B283" s="562">
        <v>45597</v>
      </c>
      <c r="C283" s="179" t="s">
        <v>1617</v>
      </c>
      <c r="D283" s="109" t="s">
        <v>158</v>
      </c>
      <c r="E283" s="187" t="s">
        <v>1643</v>
      </c>
      <c r="F283" s="188">
        <v>43566349</v>
      </c>
      <c r="G283" s="189" t="s">
        <v>950</v>
      </c>
      <c r="H283" s="706"/>
    </row>
    <row r="284" spans="1:8" ht="75" customHeight="1">
      <c r="A284" s="109">
        <f>IF(ISBLANK(B284),"",COUNTA($B$5:B284))</f>
        <v>242</v>
      </c>
      <c r="B284" s="562">
        <v>45614</v>
      </c>
      <c r="C284" s="179" t="s">
        <v>1811</v>
      </c>
      <c r="D284" s="109" t="s">
        <v>158</v>
      </c>
      <c r="E284" s="187" t="s">
        <v>1942</v>
      </c>
      <c r="F284" s="188">
        <v>29463261</v>
      </c>
      <c r="G284" s="189" t="s">
        <v>950</v>
      </c>
      <c r="H284" s="691"/>
    </row>
    <row r="285" spans="1:8" ht="75" customHeight="1">
      <c r="A285" s="109">
        <f>IF(ISBLANK(B285),"",COUNTA($B$5:B285))</f>
        <v>243</v>
      </c>
      <c r="B285" s="562">
        <v>45614</v>
      </c>
      <c r="C285" s="179" t="s">
        <v>1817</v>
      </c>
      <c r="D285" s="109" t="s">
        <v>158</v>
      </c>
      <c r="E285" s="196" t="s">
        <v>1850</v>
      </c>
      <c r="F285" s="197">
        <v>5892652</v>
      </c>
      <c r="G285" s="189" t="s">
        <v>950</v>
      </c>
      <c r="H285" s="691"/>
    </row>
    <row r="286" spans="1:8" ht="24" customHeight="1">
      <c r="A286" s="109" t="str">
        <f>IF(ISBLANK(B286),"",COUNTA($B$5:B286))</f>
        <v/>
      </c>
      <c r="B286" s="562"/>
      <c r="C286" s="179"/>
      <c r="D286" s="109"/>
      <c r="E286" s="187"/>
      <c r="F286" s="194">
        <f>SUM(F287:F294)</f>
        <v>372555212</v>
      </c>
      <c r="G286" s="186" t="s">
        <v>1657</v>
      </c>
    </row>
    <row r="287" spans="1:8" ht="78" customHeight="1">
      <c r="A287" s="109">
        <f>IF(ISBLANK(B287),"",COUNTA($B$5:B287))</f>
        <v>244</v>
      </c>
      <c r="B287" s="562">
        <v>45597</v>
      </c>
      <c r="C287" s="179" t="s">
        <v>1620</v>
      </c>
      <c r="D287" s="109" t="s">
        <v>158</v>
      </c>
      <c r="E287" s="187" t="s">
        <v>1644</v>
      </c>
      <c r="F287" s="188">
        <v>42452674</v>
      </c>
      <c r="G287" s="189" t="s">
        <v>1657</v>
      </c>
      <c r="H287" s="706"/>
    </row>
    <row r="288" spans="1:8" ht="75.75" customHeight="1">
      <c r="A288" s="109">
        <f>IF(ISBLANK(B288),"",COUNTA($B$5:B288))</f>
        <v>245</v>
      </c>
      <c r="B288" s="562">
        <v>45603</v>
      </c>
      <c r="C288" s="179" t="s">
        <v>1717</v>
      </c>
      <c r="D288" s="109" t="s">
        <v>158</v>
      </c>
      <c r="E288" s="187" t="s">
        <v>1790</v>
      </c>
      <c r="F288" s="188">
        <v>43759620</v>
      </c>
      <c r="G288" s="189" t="s">
        <v>1657</v>
      </c>
      <c r="H288" s="691"/>
    </row>
    <row r="289" spans="1:8" ht="75" customHeight="1">
      <c r="A289" s="109">
        <f>IF(ISBLANK(B289),"",COUNTA($B$5:B289))</f>
        <v>246</v>
      </c>
      <c r="B289" s="562">
        <v>45614</v>
      </c>
      <c r="C289" s="179" t="s">
        <v>1812</v>
      </c>
      <c r="D289" s="109" t="s">
        <v>158</v>
      </c>
      <c r="E289" s="187" t="s">
        <v>1942</v>
      </c>
      <c r="F289" s="188">
        <v>60089747</v>
      </c>
      <c r="G289" s="189" t="s">
        <v>1657</v>
      </c>
      <c r="H289" s="691"/>
    </row>
    <row r="290" spans="1:8" ht="75" customHeight="1">
      <c r="A290" s="109">
        <f>IF(ISBLANK(B290),"",COUNTA($B$5:B290))</f>
        <v>247</v>
      </c>
      <c r="B290" s="562">
        <v>45614</v>
      </c>
      <c r="C290" s="179" t="s">
        <v>1818</v>
      </c>
      <c r="D290" s="109" t="s">
        <v>158</v>
      </c>
      <c r="E290" s="196" t="s">
        <v>1850</v>
      </c>
      <c r="F290" s="197">
        <v>12017949</v>
      </c>
      <c r="G290" s="189" t="s">
        <v>1657</v>
      </c>
      <c r="H290" s="691"/>
    </row>
    <row r="291" spans="1:8" ht="75" customHeight="1">
      <c r="A291" s="109">
        <f>IF(ISBLANK(B291),"",COUNTA($B$5:B291))</f>
        <v>248</v>
      </c>
      <c r="B291" s="562">
        <v>45614</v>
      </c>
      <c r="C291" s="179" t="s">
        <v>1829</v>
      </c>
      <c r="D291" s="109" t="s">
        <v>158</v>
      </c>
      <c r="E291" s="187" t="s">
        <v>1943</v>
      </c>
      <c r="F291" s="188">
        <v>166151156</v>
      </c>
      <c r="G291" s="189" t="s">
        <v>1657</v>
      </c>
      <c r="H291" s="691"/>
    </row>
    <row r="292" spans="1:8" ht="75" customHeight="1">
      <c r="A292" s="109">
        <f>IF(ISBLANK(B292),"",COUNTA($B$5:B292))</f>
        <v>249</v>
      </c>
      <c r="B292" s="562">
        <v>45614</v>
      </c>
      <c r="C292" s="179" t="s">
        <v>1835</v>
      </c>
      <c r="D292" s="109" t="s">
        <v>158</v>
      </c>
      <c r="E292" s="196" t="s">
        <v>1852</v>
      </c>
      <c r="F292" s="197">
        <v>11867939</v>
      </c>
      <c r="G292" s="189" t="s">
        <v>1657</v>
      </c>
      <c r="H292" s="691"/>
    </row>
    <row r="293" spans="1:8" ht="75" customHeight="1">
      <c r="A293" s="109">
        <f>IF(ISBLANK(B293),"",COUNTA($B$5:B293))</f>
        <v>250</v>
      </c>
      <c r="B293" s="562">
        <v>45614</v>
      </c>
      <c r="C293" s="179" t="s">
        <v>1902</v>
      </c>
      <c r="D293" s="109" t="s">
        <v>158</v>
      </c>
      <c r="E293" s="187" t="s">
        <v>1929</v>
      </c>
      <c r="F293" s="188">
        <v>30180106</v>
      </c>
      <c r="G293" s="189" t="s">
        <v>1657</v>
      </c>
      <c r="H293" s="691"/>
    </row>
    <row r="294" spans="1:8" ht="75" customHeight="1">
      <c r="A294" s="109">
        <f>IF(ISBLANK(B294),"",COUNTA($B$5:B294))</f>
        <v>251</v>
      </c>
      <c r="B294" s="562">
        <v>45614</v>
      </c>
      <c r="C294" s="179" t="s">
        <v>1909</v>
      </c>
      <c r="D294" s="109" t="s">
        <v>158</v>
      </c>
      <c r="E294" s="196" t="s">
        <v>1930</v>
      </c>
      <c r="F294" s="197">
        <v>6036021</v>
      </c>
      <c r="G294" s="189" t="s">
        <v>1657</v>
      </c>
      <c r="H294" s="691"/>
    </row>
    <row r="295" spans="1:8" ht="24" customHeight="1">
      <c r="A295" s="109" t="str">
        <f>IF(ISBLANK(B295),"",COUNTA($B$5:B295))</f>
        <v/>
      </c>
      <c r="B295" s="562"/>
      <c r="C295" s="179"/>
      <c r="D295" s="109"/>
      <c r="E295" s="187"/>
      <c r="F295" s="194">
        <f>SUM(F296:F307)</f>
        <v>245519360</v>
      </c>
      <c r="G295" s="186" t="s">
        <v>966</v>
      </c>
    </row>
    <row r="296" spans="1:8" ht="52.5">
      <c r="A296" s="109">
        <f>IF(ISBLANK(B296),"",COUNTA($B$5:B296))</f>
        <v>252</v>
      </c>
      <c r="B296" s="562">
        <v>45597</v>
      </c>
      <c r="C296" s="179" t="s">
        <v>1614</v>
      </c>
      <c r="D296" s="109" t="s">
        <v>158</v>
      </c>
      <c r="E296" s="187" t="s">
        <v>1636</v>
      </c>
      <c r="F296" s="188">
        <v>47065598</v>
      </c>
      <c r="G296" s="189" t="s">
        <v>966</v>
      </c>
      <c r="H296" s="706"/>
    </row>
    <row r="297" spans="1:8" ht="78" customHeight="1">
      <c r="A297" s="109">
        <f>IF(ISBLANK(B297),"",COUNTA($B$5:B297))</f>
        <v>253</v>
      </c>
      <c r="B297" s="562">
        <v>45597</v>
      </c>
      <c r="C297" s="179" t="s">
        <v>1615</v>
      </c>
      <c r="D297" s="109" t="s">
        <v>158</v>
      </c>
      <c r="E297" s="187" t="s">
        <v>1637</v>
      </c>
      <c r="F297" s="188">
        <v>2477137</v>
      </c>
      <c r="G297" s="189" t="s">
        <v>966</v>
      </c>
      <c r="H297" s="706"/>
    </row>
    <row r="298" spans="1:8" ht="78" customHeight="1">
      <c r="A298" s="109">
        <f>IF(ISBLANK(B298),"",COUNTA($B$5:B298))</f>
        <v>254</v>
      </c>
      <c r="B298" s="562">
        <v>45597</v>
      </c>
      <c r="C298" s="179" t="s">
        <v>1622</v>
      </c>
      <c r="D298" s="109" t="s">
        <v>158</v>
      </c>
      <c r="E298" s="187" t="s">
        <v>1644</v>
      </c>
      <c r="F298" s="188">
        <v>45073586</v>
      </c>
      <c r="G298" s="189" t="s">
        <v>966</v>
      </c>
      <c r="H298" s="706"/>
    </row>
    <row r="299" spans="1:8" ht="75" customHeight="1">
      <c r="A299" s="109">
        <f>IF(ISBLANK(B299),"",COUNTA($B$5:B299))</f>
        <v>255</v>
      </c>
      <c r="B299" s="562">
        <v>45603</v>
      </c>
      <c r="C299" s="179" t="s">
        <v>1716</v>
      </c>
      <c r="D299" s="109" t="s">
        <v>158</v>
      </c>
      <c r="E299" s="187" t="s">
        <v>1790</v>
      </c>
      <c r="F299" s="188">
        <v>27177390</v>
      </c>
      <c r="G299" s="189" t="s">
        <v>966</v>
      </c>
      <c r="H299" s="691"/>
    </row>
    <row r="300" spans="1:8" ht="75" customHeight="1">
      <c r="A300" s="109">
        <f>IF(ISBLANK(B300),"",COUNTA($B$5:B300))</f>
        <v>256</v>
      </c>
      <c r="B300" s="562">
        <v>45614</v>
      </c>
      <c r="C300" s="179" t="s">
        <v>1827</v>
      </c>
      <c r="D300" s="109" t="s">
        <v>158</v>
      </c>
      <c r="E300" s="187" t="s">
        <v>1943</v>
      </c>
      <c r="F300" s="188">
        <v>52499661</v>
      </c>
      <c r="G300" s="189" t="s">
        <v>966</v>
      </c>
      <c r="H300" s="691"/>
    </row>
    <row r="301" spans="1:8" ht="75" customHeight="1">
      <c r="A301" s="109">
        <f>IF(ISBLANK(B301),"",COUNTA($B$5:B301))</f>
        <v>257</v>
      </c>
      <c r="B301" s="562">
        <v>45614</v>
      </c>
      <c r="C301" s="179" t="s">
        <v>1833</v>
      </c>
      <c r="D301" s="109" t="s">
        <v>158</v>
      </c>
      <c r="E301" s="196" t="s">
        <v>1852</v>
      </c>
      <c r="F301" s="197">
        <v>3749976</v>
      </c>
      <c r="G301" s="189" t="s">
        <v>966</v>
      </c>
      <c r="H301" s="691"/>
    </row>
    <row r="302" spans="1:8" ht="75" customHeight="1">
      <c r="A302" s="109">
        <f>IF(ISBLANK(B302),"",COUNTA($B$5:B302))</f>
        <v>258</v>
      </c>
      <c r="B302" s="562">
        <v>45614</v>
      </c>
      <c r="C302" s="179" t="s">
        <v>1859</v>
      </c>
      <c r="D302" s="109" t="s">
        <v>158</v>
      </c>
      <c r="E302" s="187" t="s">
        <v>1946</v>
      </c>
      <c r="F302" s="188">
        <v>18750000</v>
      </c>
      <c r="G302" s="189" t="s">
        <v>966</v>
      </c>
      <c r="H302" s="691"/>
    </row>
    <row r="303" spans="1:8" ht="75" customHeight="1">
      <c r="A303" s="109">
        <f>IF(ISBLANK(B303),"",COUNTA($B$5:B303))</f>
        <v>259</v>
      </c>
      <c r="B303" s="562">
        <v>45614</v>
      </c>
      <c r="C303" s="179" t="s">
        <v>1865</v>
      </c>
      <c r="D303" s="109" t="s">
        <v>158</v>
      </c>
      <c r="E303" s="196" t="s">
        <v>1886</v>
      </c>
      <c r="F303" s="197">
        <v>3750000</v>
      </c>
      <c r="G303" s="189" t="s">
        <v>966</v>
      </c>
      <c r="H303" s="691"/>
    </row>
    <row r="304" spans="1:8" ht="75" customHeight="1">
      <c r="A304" s="109">
        <f>IF(ISBLANK(B304),"",COUNTA($B$5:B304))</f>
        <v>260</v>
      </c>
      <c r="B304" s="562">
        <v>45614</v>
      </c>
      <c r="C304" s="179" t="s">
        <v>1901</v>
      </c>
      <c r="D304" s="109" t="s">
        <v>158</v>
      </c>
      <c r="E304" s="187" t="s">
        <v>1929</v>
      </c>
      <c r="F304" s="188">
        <v>18749976</v>
      </c>
      <c r="G304" s="189" t="s">
        <v>966</v>
      </c>
      <c r="H304" s="691"/>
    </row>
    <row r="305" spans="1:9" ht="75" customHeight="1">
      <c r="A305" s="109">
        <f>IF(ISBLANK(B305),"",COUNTA($B$5:B305))</f>
        <v>261</v>
      </c>
      <c r="B305" s="562">
        <v>45614</v>
      </c>
      <c r="C305" s="179" t="s">
        <v>1908</v>
      </c>
      <c r="D305" s="109" t="s">
        <v>158</v>
      </c>
      <c r="E305" s="196" t="s">
        <v>1930</v>
      </c>
      <c r="F305" s="197">
        <v>3749995</v>
      </c>
      <c r="G305" s="189" t="s">
        <v>966</v>
      </c>
      <c r="H305" s="691"/>
    </row>
    <row r="306" spans="1:9" ht="67.5" customHeight="1">
      <c r="A306" s="109">
        <f>IF(ISBLANK(B306),"",COUNTA($B$5:B306))</f>
        <v>262</v>
      </c>
      <c r="B306" s="562">
        <v>45614</v>
      </c>
      <c r="C306" s="179" t="s">
        <v>1914</v>
      </c>
      <c r="D306" s="109" t="s">
        <v>158</v>
      </c>
      <c r="E306" s="187" t="s">
        <v>1931</v>
      </c>
      <c r="F306" s="188">
        <v>18730034</v>
      </c>
      <c r="G306" s="189" t="s">
        <v>966</v>
      </c>
      <c r="H306" s="691"/>
    </row>
    <row r="307" spans="1:9" ht="75" customHeight="1">
      <c r="A307" s="109">
        <f>IF(ISBLANK(B307),"",COUNTA($B$5:B307))</f>
        <v>263</v>
      </c>
      <c r="B307" s="562">
        <v>45614</v>
      </c>
      <c r="C307" s="179" t="s">
        <v>1918</v>
      </c>
      <c r="D307" s="109" t="s">
        <v>158</v>
      </c>
      <c r="E307" s="187" t="s">
        <v>1933</v>
      </c>
      <c r="F307" s="188">
        <v>3746007</v>
      </c>
      <c r="G307" s="189" t="s">
        <v>966</v>
      </c>
      <c r="H307" s="691"/>
    </row>
    <row r="308" spans="1:9" ht="31.5">
      <c r="A308" s="109" t="str">
        <f>IF(ISBLANK(B308),"",COUNTA($B$5:B308))</f>
        <v/>
      </c>
      <c r="B308" s="562"/>
      <c r="C308" s="179"/>
      <c r="D308" s="109"/>
      <c r="E308" s="187"/>
      <c r="F308" s="194">
        <f>F309+F310</f>
        <v>242100000</v>
      </c>
      <c r="G308" s="186" t="s">
        <v>342</v>
      </c>
      <c r="H308" s="691"/>
    </row>
    <row r="309" spans="1:9" ht="52.5">
      <c r="A309" s="109">
        <f>IF(ISBLANK(B309),"",COUNTA($B$5:B309))</f>
        <v>264</v>
      </c>
      <c r="B309" s="562">
        <v>45614</v>
      </c>
      <c r="C309" s="179" t="s">
        <v>1884</v>
      </c>
      <c r="D309" s="109" t="s">
        <v>158</v>
      </c>
      <c r="E309" s="187" t="s">
        <v>1897</v>
      </c>
      <c r="F309" s="188">
        <v>240100000</v>
      </c>
      <c r="G309" s="189" t="s">
        <v>342</v>
      </c>
      <c r="H309" s="691"/>
    </row>
    <row r="310" spans="1:9" ht="42">
      <c r="A310" s="109">
        <f>IF(ISBLANK(B310),"",COUNTA($B$5:B310))</f>
        <v>265</v>
      </c>
      <c r="B310" s="562">
        <v>45622</v>
      </c>
      <c r="C310" s="179" t="s">
        <v>2090</v>
      </c>
      <c r="D310" s="109" t="s">
        <v>158</v>
      </c>
      <c r="E310" s="187" t="s">
        <v>2108</v>
      </c>
      <c r="F310" s="188">
        <v>2000000</v>
      </c>
      <c r="G310" s="189" t="s">
        <v>342</v>
      </c>
    </row>
    <row r="311" spans="1:9" ht="42">
      <c r="A311" s="109" t="str">
        <f>IF(ISBLANK(B311),"",COUNTA($B$5:B311))</f>
        <v/>
      </c>
      <c r="B311" s="562"/>
      <c r="C311" s="179"/>
      <c r="D311" s="109"/>
      <c r="E311" s="196"/>
      <c r="F311" s="194">
        <f>F312+F313+F314+F315+F316</f>
        <v>104204950</v>
      </c>
      <c r="G311" s="186" t="s">
        <v>81</v>
      </c>
      <c r="I311" s="200">
        <f>F312+F313+F314+F315</f>
        <v>92225000</v>
      </c>
    </row>
    <row r="312" spans="1:9" ht="73.5">
      <c r="A312" s="109">
        <f>IF(ISBLANK(B312),"",COUNTA($B$5:B312))</f>
        <v>266</v>
      </c>
      <c r="B312" s="562">
        <v>45603</v>
      </c>
      <c r="C312" s="179" t="s">
        <v>1735</v>
      </c>
      <c r="D312" s="109" t="s">
        <v>158</v>
      </c>
      <c r="E312" s="187" t="s">
        <v>1751</v>
      </c>
      <c r="F312" s="188">
        <v>23875000</v>
      </c>
      <c r="G312" s="189" t="s">
        <v>81</v>
      </c>
      <c r="H312" s="691"/>
    </row>
    <row r="313" spans="1:9" ht="63">
      <c r="A313" s="109">
        <f>IF(ISBLANK(B313),"",COUNTA($B$5:B313))</f>
        <v>267</v>
      </c>
      <c r="B313" s="562">
        <v>45609</v>
      </c>
      <c r="C313" s="179" t="s">
        <v>1795</v>
      </c>
      <c r="D313" s="109" t="s">
        <v>158</v>
      </c>
      <c r="E313" s="187" t="s">
        <v>1803</v>
      </c>
      <c r="F313" s="188">
        <v>22490000</v>
      </c>
      <c r="G313" s="189" t="s">
        <v>81</v>
      </c>
      <c r="H313" s="691"/>
    </row>
    <row r="314" spans="1:9" ht="63">
      <c r="A314" s="109">
        <f>IF(ISBLANK(B314),"",COUNTA($B$5:B314))</f>
        <v>268</v>
      </c>
      <c r="B314" s="562">
        <v>45609</v>
      </c>
      <c r="C314" s="179" t="s">
        <v>1800</v>
      </c>
      <c r="D314" s="109" t="s">
        <v>158</v>
      </c>
      <c r="E314" s="196" t="s">
        <v>1807</v>
      </c>
      <c r="F314" s="197">
        <v>5040000</v>
      </c>
      <c r="G314" s="189" t="s">
        <v>81</v>
      </c>
      <c r="H314" s="691"/>
    </row>
    <row r="315" spans="1:9" ht="63">
      <c r="A315" s="109">
        <f>IF(ISBLANK(B315),"",COUNTA($B$5:B315))</f>
        <v>269</v>
      </c>
      <c r="B315" s="562">
        <v>45609</v>
      </c>
      <c r="C315" s="179" t="s">
        <v>1801</v>
      </c>
      <c r="D315" s="109" t="s">
        <v>158</v>
      </c>
      <c r="E315" s="196" t="s">
        <v>1808</v>
      </c>
      <c r="F315" s="197">
        <v>40820000</v>
      </c>
      <c r="G315" s="189" t="s">
        <v>81</v>
      </c>
      <c r="H315" s="691"/>
    </row>
    <row r="316" spans="1:9" ht="31.5">
      <c r="A316" s="109" t="str">
        <f>IF(ISBLANK(B316),"",COUNTA($B$5:B316))</f>
        <v/>
      </c>
      <c r="B316" s="562"/>
      <c r="C316" s="179"/>
      <c r="D316" s="109"/>
      <c r="E316" s="673" t="s">
        <v>1775</v>
      </c>
      <c r="F316" s="226">
        <v>11979950</v>
      </c>
      <c r="G316" s="184" t="s">
        <v>1232</v>
      </c>
    </row>
    <row r="317" spans="1:9" ht="63">
      <c r="A317" s="109">
        <f>IF(ISBLANK(B317),"",COUNTA($B$5:B317))</f>
        <v>270</v>
      </c>
      <c r="B317" s="562">
        <v>45603</v>
      </c>
      <c r="C317" s="179" t="s">
        <v>1734</v>
      </c>
      <c r="D317" s="109" t="s">
        <v>158</v>
      </c>
      <c r="E317" s="196" t="s">
        <v>1750</v>
      </c>
      <c r="F317" s="194">
        <v>29500000</v>
      </c>
      <c r="G317" s="186" t="s">
        <v>1761</v>
      </c>
      <c r="H317" s="691"/>
    </row>
    <row r="318" spans="1:9" ht="24" customHeight="1">
      <c r="A318" s="109" t="str">
        <f>IF(ISBLANK(B318),"",COUNTA($B$5:B318))</f>
        <v/>
      </c>
      <c r="B318" s="562"/>
      <c r="C318" s="179"/>
      <c r="D318" s="109"/>
      <c r="E318" s="196"/>
      <c r="F318" s="194">
        <f>F319+F320+F321+F322+F323+F324+F325</f>
        <v>124705600</v>
      </c>
      <c r="G318" s="186" t="s">
        <v>319</v>
      </c>
      <c r="H318" s="691"/>
      <c r="I318" s="200">
        <f>F319+F320+F321+F322+F323</f>
        <v>64000000</v>
      </c>
    </row>
    <row r="319" spans="1:9" ht="42">
      <c r="A319" s="109">
        <f>IF(ISBLANK(B319),"",COUNTA($B$5:B319))</f>
        <v>271</v>
      </c>
      <c r="B319" s="562">
        <v>45622</v>
      </c>
      <c r="C319" s="179" t="s">
        <v>2080</v>
      </c>
      <c r="D319" s="109" t="s">
        <v>158</v>
      </c>
      <c r="E319" s="187" t="s">
        <v>2098</v>
      </c>
      <c r="F319" s="188">
        <v>4500000</v>
      </c>
      <c r="G319" s="189" t="s">
        <v>319</v>
      </c>
    </row>
    <row r="320" spans="1:9" ht="42">
      <c r="A320" s="109">
        <f>IF(ISBLANK(B320),"",COUNTA($B$5:B320))</f>
        <v>272</v>
      </c>
      <c r="B320" s="562">
        <v>45622</v>
      </c>
      <c r="C320" s="179" t="s">
        <v>2081</v>
      </c>
      <c r="D320" s="109" t="s">
        <v>158</v>
      </c>
      <c r="E320" s="187" t="s">
        <v>2099</v>
      </c>
      <c r="F320" s="188">
        <v>4500000</v>
      </c>
      <c r="G320" s="189" t="s">
        <v>319</v>
      </c>
    </row>
    <row r="321" spans="1:9" ht="52.5">
      <c r="A321" s="109">
        <f>IF(ISBLANK(B321),"",COUNTA($B$5:B321))</f>
        <v>273</v>
      </c>
      <c r="B321" s="562">
        <v>45622</v>
      </c>
      <c r="C321" s="179" t="s">
        <v>2084</v>
      </c>
      <c r="D321" s="109" t="s">
        <v>158</v>
      </c>
      <c r="E321" s="196" t="s">
        <v>2102</v>
      </c>
      <c r="F321" s="197">
        <v>20400000</v>
      </c>
      <c r="G321" s="189" t="s">
        <v>319</v>
      </c>
    </row>
    <row r="322" spans="1:9" ht="52.5">
      <c r="A322" s="109">
        <f>IF(ISBLANK(B322),"",COUNTA($B$5:B322))</f>
        <v>274</v>
      </c>
      <c r="B322" s="562">
        <v>45622</v>
      </c>
      <c r="C322" s="179" t="s">
        <v>2085</v>
      </c>
      <c r="D322" s="109" t="s">
        <v>158</v>
      </c>
      <c r="E322" s="196" t="s">
        <v>2103</v>
      </c>
      <c r="F322" s="197">
        <v>20400000</v>
      </c>
      <c r="G322" s="189" t="s">
        <v>319</v>
      </c>
    </row>
    <row r="323" spans="1:9" ht="31.5">
      <c r="A323" s="109">
        <f>IF(ISBLANK(B323),"",COUNTA($B$5:B323))</f>
        <v>275</v>
      </c>
      <c r="B323" s="562">
        <v>45622</v>
      </c>
      <c r="C323" s="179" t="s">
        <v>2088</v>
      </c>
      <c r="D323" s="109" t="s">
        <v>158</v>
      </c>
      <c r="E323" s="187" t="s">
        <v>2106</v>
      </c>
      <c r="F323" s="188">
        <v>14200000</v>
      </c>
      <c r="G323" s="189" t="s">
        <v>319</v>
      </c>
    </row>
    <row r="324" spans="1:9" ht="21">
      <c r="A324" s="109" t="str">
        <f>IF(ISBLANK(B324),"",COUNTA($B$5:B324))</f>
        <v/>
      </c>
      <c r="B324" s="562"/>
      <c r="C324" s="179"/>
      <c r="D324" s="109"/>
      <c r="E324" s="209" t="s">
        <v>1775</v>
      </c>
      <c r="F324" s="226">
        <v>12000000</v>
      </c>
      <c r="G324" s="184" t="s">
        <v>319</v>
      </c>
    </row>
    <row r="325" spans="1:9" ht="21">
      <c r="A325" s="109" t="str">
        <f>IF(ISBLANK(B325),"",COUNTA($B$5:B325))</f>
        <v/>
      </c>
      <c r="B325" s="562"/>
      <c r="C325" s="179"/>
      <c r="D325" s="109"/>
      <c r="E325" s="679" t="s">
        <v>2037</v>
      </c>
      <c r="F325" s="588">
        <v>48705600</v>
      </c>
      <c r="G325" s="687" t="s">
        <v>319</v>
      </c>
    </row>
    <row r="326" spans="1:9" ht="73.5">
      <c r="A326" s="109">
        <f>IF(ISBLANK(B326),"",COUNTA($B$5:B326))</f>
        <v>276</v>
      </c>
      <c r="B326" s="562">
        <v>45621</v>
      </c>
      <c r="C326" s="179" t="s">
        <v>2045</v>
      </c>
      <c r="D326" s="109" t="s">
        <v>158</v>
      </c>
      <c r="E326" s="187" t="s">
        <v>2044</v>
      </c>
      <c r="F326" s="194">
        <v>150000000</v>
      </c>
      <c r="G326" s="186" t="s">
        <v>146</v>
      </c>
      <c r="H326" s="691"/>
    </row>
    <row r="327" spans="1:9" ht="52.5">
      <c r="A327" s="109">
        <f>IF(ISBLANK(B327),"",COUNTA($B$5:B327))</f>
        <v>277</v>
      </c>
      <c r="B327" s="562">
        <v>45621</v>
      </c>
      <c r="C327" s="179" t="s">
        <v>2046</v>
      </c>
      <c r="D327" s="109" t="s">
        <v>158</v>
      </c>
      <c r="E327" s="187" t="s">
        <v>2047</v>
      </c>
      <c r="F327" s="194">
        <v>80000000</v>
      </c>
      <c r="G327" s="186" t="s">
        <v>88</v>
      </c>
      <c r="H327" s="691"/>
    </row>
    <row r="328" spans="1:9" ht="52.5">
      <c r="A328" s="109">
        <f>IF(ISBLANK(B328),"",COUNTA($B$5:B328))</f>
        <v>278</v>
      </c>
      <c r="B328" s="562">
        <v>45621</v>
      </c>
      <c r="C328" s="179" t="s">
        <v>2049</v>
      </c>
      <c r="D328" s="109" t="s">
        <v>158</v>
      </c>
      <c r="E328" s="187" t="s">
        <v>2048</v>
      </c>
      <c r="F328" s="194">
        <v>25000000</v>
      </c>
      <c r="G328" s="186" t="s">
        <v>89</v>
      </c>
      <c r="H328" s="691"/>
    </row>
    <row r="329" spans="1:9" ht="63">
      <c r="A329" s="109">
        <f>IF(ISBLANK(B329),"",COUNTA($B$5:B329))</f>
        <v>279</v>
      </c>
      <c r="B329" s="562">
        <v>45621</v>
      </c>
      <c r="C329" s="179" t="s">
        <v>2051</v>
      </c>
      <c r="D329" s="109" t="s">
        <v>158</v>
      </c>
      <c r="E329" s="187" t="s">
        <v>2050</v>
      </c>
      <c r="F329" s="194">
        <v>60000000</v>
      </c>
      <c r="G329" s="186" t="s">
        <v>90</v>
      </c>
      <c r="H329" s="691"/>
    </row>
    <row r="330" spans="1:9" ht="63">
      <c r="A330" s="109">
        <f>IF(ISBLANK(B330),"",COUNTA($B$5:B330))</f>
        <v>280</v>
      </c>
      <c r="B330" s="562">
        <v>45624</v>
      </c>
      <c r="C330" s="179" t="s">
        <v>2110</v>
      </c>
      <c r="D330" s="109" t="s">
        <v>158</v>
      </c>
      <c r="E330" s="187" t="s">
        <v>2112</v>
      </c>
      <c r="F330" s="194">
        <v>135000000</v>
      </c>
      <c r="G330" s="186" t="s">
        <v>91</v>
      </c>
    </row>
    <row r="331" spans="1:9" ht="24" customHeight="1">
      <c r="A331" s="109" t="str">
        <f>IF(ISBLANK(B331),"",COUNTA($B$5:B331))</f>
        <v/>
      </c>
      <c r="B331" s="562"/>
      <c r="C331" s="179"/>
      <c r="D331" s="109"/>
      <c r="E331" s="187"/>
      <c r="F331" s="194">
        <f>F332+F333</f>
        <v>63050000</v>
      </c>
      <c r="G331" s="186" t="s">
        <v>92</v>
      </c>
      <c r="H331" s="691"/>
    </row>
    <row r="332" spans="1:9" ht="63">
      <c r="A332" s="109">
        <f>IF(ISBLANK(B332),"",COUNTA($B$5:B332))</f>
        <v>281</v>
      </c>
      <c r="B332" s="562">
        <v>45617</v>
      </c>
      <c r="C332" s="179" t="s">
        <v>1994</v>
      </c>
      <c r="D332" s="109" t="s">
        <v>158</v>
      </c>
      <c r="E332" s="196" t="s">
        <v>2003</v>
      </c>
      <c r="F332" s="197">
        <v>57550000</v>
      </c>
      <c r="G332" s="189" t="s">
        <v>92</v>
      </c>
      <c r="H332" s="691"/>
    </row>
    <row r="333" spans="1:9" ht="52.5">
      <c r="A333" s="109">
        <f>IF(ISBLANK(B333),"",COUNTA($B$5:B333))</f>
        <v>282</v>
      </c>
      <c r="B333" s="562">
        <v>45617</v>
      </c>
      <c r="C333" s="179" t="s">
        <v>1996</v>
      </c>
      <c r="D333" s="109" t="s">
        <v>158</v>
      </c>
      <c r="E333" s="196" t="s">
        <v>2005</v>
      </c>
      <c r="F333" s="197">
        <v>5500000</v>
      </c>
      <c r="G333" s="189" t="s">
        <v>92</v>
      </c>
      <c r="H333" s="691"/>
    </row>
    <row r="334" spans="1:9" ht="24" customHeight="1">
      <c r="A334" s="109" t="str">
        <f>IF(ISBLANK(B334),"",COUNTA($B$5:B334))</f>
        <v/>
      </c>
      <c r="B334" s="562"/>
      <c r="C334" s="179"/>
      <c r="D334" s="109"/>
      <c r="E334" s="196"/>
      <c r="F334" s="194">
        <f>F335+F336</f>
        <v>27352400</v>
      </c>
      <c r="G334" s="186" t="s">
        <v>94</v>
      </c>
      <c r="H334" s="691"/>
      <c r="I334" s="7">
        <v>12000000</v>
      </c>
    </row>
    <row r="335" spans="1:9" ht="52.5">
      <c r="A335" s="109">
        <f>IF(ISBLANK(B335),"",COUNTA($B$5:B335))</f>
        <v>283</v>
      </c>
      <c r="B335" s="562">
        <v>45617</v>
      </c>
      <c r="C335" s="179" t="s">
        <v>1995</v>
      </c>
      <c r="D335" s="109" t="s">
        <v>158</v>
      </c>
      <c r="E335" s="196" t="s">
        <v>2004</v>
      </c>
      <c r="F335" s="197">
        <v>12000000</v>
      </c>
      <c r="G335" s="189" t="s">
        <v>94</v>
      </c>
      <c r="H335" s="691"/>
    </row>
    <row r="336" spans="1:9" ht="21">
      <c r="A336" s="109" t="str">
        <f>IF(ISBLANK(B336),"",COUNTA($B$5:B336))</f>
        <v/>
      </c>
      <c r="B336" s="562"/>
      <c r="C336" s="179"/>
      <c r="D336" s="109"/>
      <c r="E336" s="679" t="s">
        <v>2037</v>
      </c>
      <c r="F336" s="588">
        <v>15352400</v>
      </c>
      <c r="G336" s="687" t="s">
        <v>94</v>
      </c>
      <c r="H336" s="691"/>
    </row>
    <row r="337" spans="1:9" ht="24" customHeight="1">
      <c r="A337" s="109" t="str">
        <f>IF(ISBLANK(B337),"",COUNTA($B$5:B337))</f>
        <v/>
      </c>
      <c r="B337" s="562"/>
      <c r="C337" s="179"/>
      <c r="D337" s="109"/>
      <c r="E337" s="196"/>
      <c r="F337" s="194">
        <f>F338+F339</f>
        <v>66052500</v>
      </c>
      <c r="G337" s="186" t="s">
        <v>96</v>
      </c>
      <c r="H337" s="691"/>
      <c r="I337" s="7">
        <v>15852500</v>
      </c>
    </row>
    <row r="338" spans="1:9" ht="52.5">
      <c r="A338" s="109">
        <f>IF(ISBLANK(B338),"",COUNTA($B$5:B338))</f>
        <v>284</v>
      </c>
      <c r="B338" s="562">
        <v>45597</v>
      </c>
      <c r="C338" s="179" t="s">
        <v>1613</v>
      </c>
      <c r="D338" s="109" t="s">
        <v>158</v>
      </c>
      <c r="E338" s="187" t="s">
        <v>1635</v>
      </c>
      <c r="F338" s="188">
        <v>15852500</v>
      </c>
      <c r="G338" s="189" t="s">
        <v>96</v>
      </c>
      <c r="H338" s="706"/>
    </row>
    <row r="339" spans="1:9" ht="21">
      <c r="A339" s="109" t="str">
        <f>IF(ISBLANK(B339),"",COUNTA($B$5:B339))</f>
        <v/>
      </c>
      <c r="B339" s="562"/>
      <c r="C339" s="179"/>
      <c r="D339" s="109"/>
      <c r="E339" s="679" t="s">
        <v>2037</v>
      </c>
      <c r="F339" s="588">
        <v>50200000</v>
      </c>
      <c r="G339" s="687" t="s">
        <v>96</v>
      </c>
      <c r="H339" s="691"/>
    </row>
    <row r="340" spans="1:9" ht="75" customHeight="1">
      <c r="A340" s="109">
        <f>IF(ISBLANK(B340),"",COUNTA($B$5:B340))</f>
        <v>285</v>
      </c>
      <c r="B340" s="562">
        <v>45614</v>
      </c>
      <c r="C340" s="179" t="s">
        <v>1880</v>
      </c>
      <c r="D340" s="109" t="s">
        <v>158</v>
      </c>
      <c r="E340" s="187" t="s">
        <v>1894</v>
      </c>
      <c r="F340" s="194">
        <v>50000000</v>
      </c>
      <c r="G340" s="186" t="s">
        <v>590</v>
      </c>
      <c r="H340" s="691"/>
    </row>
    <row r="341" spans="1:9" ht="21">
      <c r="A341" s="109" t="str">
        <f>IF(ISBLANK(B341),"",COUNTA($B$5:B341))</f>
        <v/>
      </c>
      <c r="B341" s="562"/>
      <c r="C341" s="179"/>
      <c r="D341" s="109"/>
      <c r="E341" s="187"/>
      <c r="F341" s="194">
        <f>F342+F343</f>
        <v>1009800000</v>
      </c>
      <c r="G341" s="186" t="s">
        <v>101</v>
      </c>
    </row>
    <row r="342" spans="1:9" ht="42">
      <c r="A342" s="109">
        <f>IF(ISBLANK(B342),"",COUNTA($B$5:B342))</f>
        <v>286</v>
      </c>
      <c r="B342" s="562">
        <v>45602</v>
      </c>
      <c r="C342" s="179" t="s">
        <v>1675</v>
      </c>
      <c r="D342" s="109" t="s">
        <v>158</v>
      </c>
      <c r="E342" s="187" t="s">
        <v>1688</v>
      </c>
      <c r="F342" s="188">
        <v>10800000</v>
      </c>
      <c r="G342" s="189" t="s">
        <v>101</v>
      </c>
      <c r="H342" s="691"/>
    </row>
    <row r="343" spans="1:9" ht="63">
      <c r="A343" s="109">
        <f>IF(ISBLANK(B343),"",COUNTA($B$5:B343))</f>
        <v>287</v>
      </c>
      <c r="B343" s="562">
        <v>45614</v>
      </c>
      <c r="C343" s="179" t="s">
        <v>1881</v>
      </c>
      <c r="D343" s="109" t="s">
        <v>158</v>
      </c>
      <c r="E343" s="187" t="s">
        <v>1895</v>
      </c>
      <c r="F343" s="188">
        <v>999000000</v>
      </c>
      <c r="G343" s="189" t="s">
        <v>101</v>
      </c>
      <c r="H343" s="691"/>
    </row>
    <row r="344" spans="1:9" ht="24" customHeight="1">
      <c r="A344" s="109" t="str">
        <f>IF(ISBLANK(B344),"",COUNTA($B$5:B344))</f>
        <v/>
      </c>
      <c r="B344" s="562"/>
      <c r="C344" s="179"/>
      <c r="D344" s="109"/>
      <c r="E344" s="187"/>
      <c r="F344" s="194">
        <f>F345+F346</f>
        <v>1098002000</v>
      </c>
      <c r="G344" s="186" t="s">
        <v>102</v>
      </c>
      <c r="H344" s="691"/>
    </row>
    <row r="345" spans="1:9" ht="79.5" customHeight="1">
      <c r="A345" s="109">
        <f>IF(ISBLANK(B345),"",COUNTA($B$5:B345))</f>
        <v>288</v>
      </c>
      <c r="B345" s="562">
        <v>45616</v>
      </c>
      <c r="C345" s="179" t="s">
        <v>1968</v>
      </c>
      <c r="D345" s="109" t="s">
        <v>158</v>
      </c>
      <c r="E345" s="196" t="s">
        <v>1972</v>
      </c>
      <c r="F345" s="197">
        <v>999300000</v>
      </c>
      <c r="G345" s="189" t="s">
        <v>102</v>
      </c>
      <c r="H345" s="691"/>
    </row>
    <row r="346" spans="1:9" ht="65.25" customHeight="1">
      <c r="A346" s="109">
        <f>IF(ISBLANK(B346),"",COUNTA($B$5:B346))</f>
        <v>289</v>
      </c>
      <c r="B346" s="562">
        <v>45618</v>
      </c>
      <c r="C346" s="179" t="s">
        <v>2014</v>
      </c>
      <c r="D346" s="109" t="s">
        <v>158</v>
      </c>
      <c r="E346" s="196" t="s">
        <v>2031</v>
      </c>
      <c r="F346" s="197">
        <v>98702000</v>
      </c>
      <c r="G346" s="189" t="s">
        <v>102</v>
      </c>
      <c r="H346" s="691"/>
    </row>
    <row r="347" spans="1:9" ht="31.5">
      <c r="A347" s="109" t="str">
        <f>IF(ISBLANK(B347),"",COUNTA($B$5:B347))</f>
        <v/>
      </c>
      <c r="B347" s="562"/>
      <c r="C347" s="179"/>
      <c r="D347" s="109"/>
      <c r="E347" s="187"/>
      <c r="F347" s="194">
        <f>F348+F349+F350+F351</f>
        <v>91775000</v>
      </c>
      <c r="G347" s="186" t="s">
        <v>104</v>
      </c>
      <c r="H347" s="691"/>
      <c r="I347" s="200">
        <f>F348+F349</f>
        <v>63875000</v>
      </c>
    </row>
    <row r="348" spans="1:9" ht="75" customHeight="1">
      <c r="A348" s="109">
        <f>IF(ISBLANK(B348),"",COUNTA($B$5:B348))</f>
        <v>290</v>
      </c>
      <c r="B348" s="562">
        <v>45614</v>
      </c>
      <c r="C348" s="179" t="s">
        <v>1879</v>
      </c>
      <c r="D348" s="109" t="s">
        <v>158</v>
      </c>
      <c r="E348" s="187" t="s">
        <v>1893</v>
      </c>
      <c r="F348" s="188">
        <v>50000000</v>
      </c>
      <c r="G348" s="189" t="s">
        <v>104</v>
      </c>
      <c r="H348" s="691"/>
    </row>
    <row r="349" spans="1:9" ht="66.75" customHeight="1">
      <c r="A349" s="109">
        <f>IF(ISBLANK(B349),"",COUNTA($B$5:B349))</f>
        <v>291</v>
      </c>
      <c r="B349" s="562">
        <v>45624</v>
      </c>
      <c r="C349" s="179" t="s">
        <v>2111</v>
      </c>
      <c r="D349" s="109" t="s">
        <v>158</v>
      </c>
      <c r="E349" s="196" t="s">
        <v>2113</v>
      </c>
      <c r="F349" s="197">
        <v>13875000</v>
      </c>
      <c r="G349" s="189" t="s">
        <v>104</v>
      </c>
    </row>
    <row r="350" spans="1:9" ht="21">
      <c r="A350" s="109" t="str">
        <f>IF(ISBLANK(B350),"",COUNTA($B$5:B350))</f>
        <v/>
      </c>
      <c r="B350" s="562"/>
      <c r="C350" s="179"/>
      <c r="D350" s="109"/>
      <c r="E350" s="560" t="s">
        <v>1775</v>
      </c>
      <c r="F350" s="700">
        <v>13500000</v>
      </c>
      <c r="G350" s="701" t="s">
        <v>104</v>
      </c>
      <c r="H350" s="691"/>
    </row>
    <row r="351" spans="1:9" ht="21">
      <c r="A351" s="109" t="str">
        <f>IF(ISBLANK(B351),"",COUNTA($B$5:B351))</f>
        <v/>
      </c>
      <c r="B351" s="562"/>
      <c r="C351" s="179"/>
      <c r="D351" s="109"/>
      <c r="E351" s="679" t="s">
        <v>2037</v>
      </c>
      <c r="F351" s="690">
        <v>14400000</v>
      </c>
      <c r="G351" s="687" t="s">
        <v>104</v>
      </c>
      <c r="H351" s="691"/>
    </row>
    <row r="352" spans="1:9" ht="73.5">
      <c r="A352" s="109">
        <f>IF(ISBLANK(B352),"",COUNTA($B$5:B352))</f>
        <v>292</v>
      </c>
      <c r="B352" s="562">
        <v>45601</v>
      </c>
      <c r="C352" s="179" t="s">
        <v>1660</v>
      </c>
      <c r="D352" s="109" t="s">
        <v>158</v>
      </c>
      <c r="E352" s="187" t="s">
        <v>1663</v>
      </c>
      <c r="F352" s="194">
        <v>2381280</v>
      </c>
      <c r="G352" s="186" t="s">
        <v>108</v>
      </c>
      <c r="H352" s="691"/>
    </row>
    <row r="353" spans="1:9" ht="31.5">
      <c r="A353" s="109" t="str">
        <f>IF(ISBLANK(B353),"",COUNTA($B$5:B353))</f>
        <v/>
      </c>
      <c r="B353" s="562"/>
      <c r="C353" s="179"/>
      <c r="D353" s="109"/>
      <c r="E353" s="187"/>
      <c r="F353" s="194">
        <f>F354+F355</f>
        <v>106294800</v>
      </c>
      <c r="G353" s="186" t="s">
        <v>112</v>
      </c>
      <c r="I353" s="7">
        <v>14500000</v>
      </c>
    </row>
    <row r="354" spans="1:9" ht="63">
      <c r="A354" s="109">
        <f>IF(ISBLANK(B354),"",COUNTA($B$5:B354))</f>
        <v>293</v>
      </c>
      <c r="B354" s="562">
        <v>45602</v>
      </c>
      <c r="C354" s="179" t="s">
        <v>1664</v>
      </c>
      <c r="D354" s="109" t="s">
        <v>158</v>
      </c>
      <c r="E354" s="196" t="s">
        <v>1677</v>
      </c>
      <c r="F354" s="197">
        <v>14500000</v>
      </c>
      <c r="G354" s="198" t="s">
        <v>112</v>
      </c>
      <c r="H354" s="691"/>
    </row>
    <row r="355" spans="1:9" ht="21">
      <c r="A355" s="109" t="str">
        <f>IF(ISBLANK(B355),"",COUNTA($B$5:B355))</f>
        <v/>
      </c>
      <c r="B355" s="562"/>
      <c r="C355" s="179"/>
      <c r="D355" s="109"/>
      <c r="E355" s="673" t="s">
        <v>1775</v>
      </c>
      <c r="F355" s="183">
        <v>91794800</v>
      </c>
      <c r="G355" s="184" t="s">
        <v>112</v>
      </c>
    </row>
    <row r="356" spans="1:9" ht="31.5">
      <c r="A356" s="109" t="str">
        <f>IF(ISBLANK(B356),"",COUNTA($B$5:B356))</f>
        <v/>
      </c>
      <c r="B356" s="562"/>
      <c r="C356" s="179"/>
      <c r="D356" s="109"/>
      <c r="E356" s="189"/>
      <c r="F356" s="242">
        <f>F357+F358</f>
        <v>1286620000</v>
      </c>
      <c r="G356" s="186" t="s">
        <v>114</v>
      </c>
      <c r="I356" s="7">
        <v>1237500000</v>
      </c>
    </row>
    <row r="357" spans="1:9" ht="36" customHeight="1">
      <c r="A357" s="109">
        <f>IF(ISBLANK(B357),"",COUNTA($B$5:B357))</f>
        <v>294</v>
      </c>
      <c r="B357" s="562">
        <v>45607</v>
      </c>
      <c r="C357" s="179" t="s">
        <v>1776</v>
      </c>
      <c r="D357" s="109" t="s">
        <v>158</v>
      </c>
      <c r="E357" s="187" t="s">
        <v>1779</v>
      </c>
      <c r="F357" s="188">
        <v>1237500000</v>
      </c>
      <c r="G357" s="189" t="s">
        <v>114</v>
      </c>
      <c r="H357" s="691"/>
    </row>
    <row r="358" spans="1:9" ht="36" customHeight="1">
      <c r="A358" s="109" t="str">
        <f>IF(ISBLANK(B358),"",COUNTA($B$5:B358))</f>
        <v/>
      </c>
      <c r="B358" s="562"/>
      <c r="C358" s="179"/>
      <c r="D358" s="109"/>
      <c r="E358" s="673" t="s">
        <v>1775</v>
      </c>
      <c r="F358" s="226">
        <v>49120000</v>
      </c>
      <c r="G358" s="199" t="s">
        <v>114</v>
      </c>
      <c r="H358" s="691"/>
    </row>
    <row r="359" spans="1:9" ht="36" customHeight="1">
      <c r="A359" s="109" t="str">
        <f>IF(ISBLANK(B359),"",COUNTA($B$5:B359))</f>
        <v/>
      </c>
      <c r="B359" s="562"/>
      <c r="C359" s="179"/>
      <c r="D359" s="109"/>
      <c r="E359" s="189"/>
      <c r="F359" s="652">
        <f>F360+F361+F362+F363+F364</f>
        <v>114217517</v>
      </c>
      <c r="G359" s="177" t="s">
        <v>116</v>
      </c>
      <c r="H359" s="691"/>
      <c r="I359" s="200">
        <f>F360+F361+F362+F363</f>
        <v>99217517</v>
      </c>
    </row>
    <row r="360" spans="1:9" ht="73.5" customHeight="1">
      <c r="A360" s="109">
        <f>IF(ISBLANK(B360),"",COUNTA($B$5:B360))</f>
        <v>295</v>
      </c>
      <c r="B360" s="562">
        <v>45616</v>
      </c>
      <c r="C360" s="179" t="s">
        <v>1969</v>
      </c>
      <c r="D360" s="109" t="s">
        <v>158</v>
      </c>
      <c r="E360" s="196" t="s">
        <v>1973</v>
      </c>
      <c r="F360" s="197">
        <v>47129575</v>
      </c>
      <c r="G360" s="189" t="s">
        <v>116</v>
      </c>
      <c r="H360" s="691"/>
    </row>
    <row r="361" spans="1:9" ht="77.25" customHeight="1">
      <c r="A361" s="109">
        <f>IF(ISBLANK(B361),"",COUNTA($B$5:B361))</f>
        <v>296</v>
      </c>
      <c r="B361" s="562">
        <v>45616</v>
      </c>
      <c r="C361" s="179" t="s">
        <v>1970</v>
      </c>
      <c r="D361" s="109" t="s">
        <v>158</v>
      </c>
      <c r="E361" s="196" t="s">
        <v>1974</v>
      </c>
      <c r="F361" s="197">
        <v>2480504</v>
      </c>
      <c r="G361" s="189" t="s">
        <v>116</v>
      </c>
      <c r="H361" s="691"/>
    </row>
    <row r="362" spans="1:9" ht="73.5">
      <c r="A362" s="109">
        <f>IF(ISBLANK(B362),"",COUNTA($B$5:B362))</f>
        <v>297</v>
      </c>
      <c r="B362" s="562">
        <v>45621</v>
      </c>
      <c r="C362" s="179" t="s">
        <v>2054</v>
      </c>
      <c r="D362" s="109" t="s">
        <v>158</v>
      </c>
      <c r="E362" s="196" t="s">
        <v>2052</v>
      </c>
      <c r="F362" s="702">
        <v>47127066</v>
      </c>
      <c r="G362" s="179" t="s">
        <v>116</v>
      </c>
      <c r="H362" s="691"/>
    </row>
    <row r="363" spans="1:9" ht="73.5">
      <c r="A363" s="109">
        <f>IF(ISBLANK(B363),"",COUNTA($B$5:B363))</f>
        <v>298</v>
      </c>
      <c r="B363" s="562">
        <v>45621</v>
      </c>
      <c r="C363" s="179" t="s">
        <v>2055</v>
      </c>
      <c r="D363" s="109" t="s">
        <v>158</v>
      </c>
      <c r="E363" s="196" t="s">
        <v>2053</v>
      </c>
      <c r="F363" s="702">
        <v>2480372</v>
      </c>
      <c r="G363" s="179" t="s">
        <v>116</v>
      </c>
      <c r="H363" s="691"/>
    </row>
    <row r="364" spans="1:9" ht="31.5">
      <c r="A364" s="109" t="str">
        <f>IF(ISBLANK(B364),"",COUNTA($B$5:B364))</f>
        <v/>
      </c>
      <c r="B364" s="562"/>
      <c r="C364" s="179"/>
      <c r="D364" s="109"/>
      <c r="E364" s="209" t="s">
        <v>1775</v>
      </c>
      <c r="F364" s="226">
        <v>15000000</v>
      </c>
      <c r="G364" s="199" t="s">
        <v>116</v>
      </c>
      <c r="H364" s="691"/>
    </row>
    <row r="365" spans="1:9" ht="30" customHeight="1">
      <c r="A365" s="109" t="str">
        <f>IF(ISBLANK(B365),"",COUNTA($B$5:B365))</f>
        <v/>
      </c>
      <c r="B365" s="562"/>
      <c r="C365" s="179"/>
      <c r="D365" s="109"/>
      <c r="E365" s="187"/>
      <c r="F365" s="194">
        <f>F366+F367+F368+F369+F370</f>
        <v>132956800</v>
      </c>
      <c r="G365" s="186" t="s">
        <v>119</v>
      </c>
    </row>
    <row r="366" spans="1:9" ht="73.5">
      <c r="A366" s="109">
        <f>IF(ISBLANK(B366),"",COUNTA($B$5:B366))</f>
        <v>299</v>
      </c>
      <c r="B366" s="562">
        <v>45602</v>
      </c>
      <c r="C366" s="179" t="s">
        <v>1665</v>
      </c>
      <c r="D366" s="109" t="s">
        <v>158</v>
      </c>
      <c r="E366" s="196" t="s">
        <v>1678</v>
      </c>
      <c r="F366" s="197">
        <v>37950000</v>
      </c>
      <c r="G366" s="198" t="s">
        <v>119</v>
      </c>
      <c r="H366" s="691"/>
    </row>
    <row r="367" spans="1:9" ht="63">
      <c r="A367" s="109">
        <f>IF(ISBLANK(B367),"",COUNTA($B$5:B367))</f>
        <v>300</v>
      </c>
      <c r="B367" s="562">
        <v>45607</v>
      </c>
      <c r="C367" s="179" t="s">
        <v>1778</v>
      </c>
      <c r="D367" s="109" t="s">
        <v>158</v>
      </c>
      <c r="E367" s="196" t="s">
        <v>1781</v>
      </c>
      <c r="F367" s="197">
        <v>7250000</v>
      </c>
      <c r="G367" s="198" t="s">
        <v>119</v>
      </c>
      <c r="H367" s="691"/>
    </row>
    <row r="368" spans="1:9" ht="63">
      <c r="A368" s="109">
        <f>IF(ISBLANK(B368),"",COUNTA($B$5:B368))</f>
        <v>301</v>
      </c>
      <c r="B368" s="562">
        <v>45615</v>
      </c>
      <c r="C368" s="179" t="s">
        <v>1956</v>
      </c>
      <c r="D368" s="109" t="s">
        <v>158</v>
      </c>
      <c r="E368" s="196" t="s">
        <v>1962</v>
      </c>
      <c r="F368" s="197">
        <v>35356800</v>
      </c>
      <c r="G368" s="198" t="s">
        <v>119</v>
      </c>
      <c r="H368" s="691"/>
    </row>
    <row r="369" spans="1:15" ht="42">
      <c r="A369" s="109">
        <f>IF(ISBLANK(B369),"",COUNTA($B$5:B369))</f>
        <v>302</v>
      </c>
      <c r="B369" s="562">
        <v>45616</v>
      </c>
      <c r="C369" s="179" t="s">
        <v>1971</v>
      </c>
      <c r="D369" s="109" t="s">
        <v>158</v>
      </c>
      <c r="E369" s="196" t="s">
        <v>1975</v>
      </c>
      <c r="F369" s="197">
        <v>41900000</v>
      </c>
      <c r="G369" s="198" t="s">
        <v>119</v>
      </c>
      <c r="H369" s="691"/>
    </row>
    <row r="370" spans="1:15" ht="42">
      <c r="A370" s="109">
        <f>IF(ISBLANK(B370),"",COUNTA($B$5:B370))</f>
        <v>303</v>
      </c>
      <c r="B370" s="562">
        <v>45617</v>
      </c>
      <c r="C370" s="179" t="s">
        <v>2007</v>
      </c>
      <c r="D370" s="109" t="s">
        <v>158</v>
      </c>
      <c r="E370" s="187" t="s">
        <v>2010</v>
      </c>
      <c r="F370" s="188">
        <v>10500000</v>
      </c>
      <c r="G370" s="189" t="s">
        <v>119</v>
      </c>
      <c r="H370" s="691"/>
    </row>
    <row r="371" spans="1:15" ht="31.5">
      <c r="A371" s="109" t="str">
        <f>IF(ISBLANK(B371),"",COUNTA($B$5:B371))</f>
        <v/>
      </c>
      <c r="B371" s="562"/>
      <c r="C371" s="179"/>
      <c r="D371" s="109"/>
      <c r="E371" s="187"/>
      <c r="F371" s="194">
        <f>F372+F373</f>
        <v>32500000</v>
      </c>
      <c r="G371" s="186" t="s">
        <v>121</v>
      </c>
      <c r="H371" s="691"/>
    </row>
    <row r="372" spans="1:15" ht="63">
      <c r="A372" s="109">
        <f>IF(ISBLANK(B372),"",COUNTA($B$5:B372))</f>
        <v>304</v>
      </c>
      <c r="B372" s="562">
        <v>45607</v>
      </c>
      <c r="C372" s="179" t="s">
        <v>1777</v>
      </c>
      <c r="D372" s="109" t="s">
        <v>158</v>
      </c>
      <c r="E372" s="196" t="s">
        <v>1780</v>
      </c>
      <c r="F372" s="197">
        <v>14500000</v>
      </c>
      <c r="G372" s="198" t="s">
        <v>121</v>
      </c>
      <c r="H372" s="691"/>
    </row>
    <row r="373" spans="1:15" ht="63">
      <c r="A373" s="109">
        <f>IF(ISBLANK(B373),"",COUNTA($B$5:B373))</f>
        <v>305</v>
      </c>
      <c r="B373" s="562">
        <v>45617</v>
      </c>
      <c r="C373" s="179" t="s">
        <v>1992</v>
      </c>
      <c r="D373" s="109" t="s">
        <v>158</v>
      </c>
      <c r="E373" s="196" t="s">
        <v>2002</v>
      </c>
      <c r="F373" s="197">
        <v>18000000</v>
      </c>
      <c r="G373" s="198" t="s">
        <v>121</v>
      </c>
      <c r="H373" s="691"/>
    </row>
    <row r="374" spans="1:15" ht="42">
      <c r="A374" s="560">
        <f>IF(ISBLANK(B374),"",COUNTA($B$5:B374))</f>
        <v>306</v>
      </c>
      <c r="B374" s="629">
        <v>45601</v>
      </c>
      <c r="C374" s="659" t="s">
        <v>1659</v>
      </c>
      <c r="D374" s="560" t="s">
        <v>347</v>
      </c>
      <c r="E374" s="661" t="s">
        <v>1662</v>
      </c>
      <c r="F374" s="663">
        <v>492458200</v>
      </c>
      <c r="G374" s="660"/>
    </row>
    <row r="375" spans="1:15" ht="21">
      <c r="A375" s="560" t="str">
        <f>IF(ISBLANK(B375),"",COUNTA($B$5:B375))</f>
        <v/>
      </c>
      <c r="B375" s="210"/>
      <c r="C375" s="182"/>
      <c r="D375" s="231"/>
      <c r="E375" s="184"/>
      <c r="F375" s="195">
        <v>79625000</v>
      </c>
      <c r="G375" s="184" t="s">
        <v>452</v>
      </c>
    </row>
    <row r="376" spans="1:15" ht="31.5">
      <c r="A376" s="560" t="str">
        <f>IF(ISBLANK(B376),"",COUNTA($B$5:B376))</f>
        <v/>
      </c>
      <c r="B376" s="210"/>
      <c r="C376" s="182"/>
      <c r="D376" s="183"/>
      <c r="E376" s="199"/>
      <c r="F376" s="183">
        <v>21380000</v>
      </c>
      <c r="G376" s="184" t="s">
        <v>1044</v>
      </c>
    </row>
    <row r="377" spans="1:15" ht="31.5">
      <c r="A377" s="560" t="str">
        <f>IF(ISBLANK(B377),"",COUNTA($B$5:B377))</f>
        <v/>
      </c>
      <c r="B377" s="199"/>
      <c r="C377" s="199"/>
      <c r="D377" s="195"/>
      <c r="E377" s="219"/>
      <c r="F377" s="226">
        <v>33893450</v>
      </c>
      <c r="G377" s="184" t="s">
        <v>295</v>
      </c>
    </row>
    <row r="378" spans="1:15" ht="21">
      <c r="A378" s="560" t="str">
        <f>IF(ISBLANK(B378),"",COUNTA($B$5:B378))</f>
        <v/>
      </c>
      <c r="B378" s="199"/>
      <c r="C378" s="199"/>
      <c r="D378" s="183"/>
      <c r="E378" s="219"/>
      <c r="F378" s="226">
        <v>66900000</v>
      </c>
      <c r="G378" s="184" t="s">
        <v>298</v>
      </c>
    </row>
    <row r="379" spans="1:15" ht="21">
      <c r="A379" s="560" t="str">
        <f>IF(ISBLANK(B379),"",COUNTA($B$5:B379))</f>
        <v/>
      </c>
      <c r="B379" s="199"/>
      <c r="C379" s="199"/>
      <c r="D379" s="183"/>
      <c r="E379" s="219"/>
      <c r="F379" s="226">
        <v>48055000</v>
      </c>
      <c r="G379" s="184" t="s">
        <v>461</v>
      </c>
      <c r="O379" s="704" t="s">
        <v>193</v>
      </c>
    </row>
    <row r="380" spans="1:15" ht="31.5">
      <c r="A380" s="560" t="str">
        <f>IF(ISBLANK(B380),"",COUNTA($B$5:B380))</f>
        <v/>
      </c>
      <c r="B380" s="199"/>
      <c r="C380" s="199"/>
      <c r="D380" s="183"/>
      <c r="E380" s="219"/>
      <c r="F380" s="226">
        <v>11979950</v>
      </c>
      <c r="G380" s="184" t="s">
        <v>1232</v>
      </c>
    </row>
    <row r="381" spans="1:15" ht="21">
      <c r="A381" s="560" t="str">
        <f>IF(ISBLANK(B381),"",COUNTA($B$5:B381))</f>
        <v/>
      </c>
      <c r="B381" s="199"/>
      <c r="C381" s="199"/>
      <c r="D381" s="183"/>
      <c r="E381" s="219"/>
      <c r="F381" s="226">
        <v>12000000</v>
      </c>
      <c r="G381" s="184" t="s">
        <v>319</v>
      </c>
    </row>
    <row r="382" spans="1:15" ht="31.5">
      <c r="A382" s="560" t="str">
        <f>IF(ISBLANK(B382),"",COUNTA($B$5:B382))</f>
        <v/>
      </c>
      <c r="B382" s="199"/>
      <c r="C382" s="199"/>
      <c r="D382" s="183"/>
      <c r="E382" s="219"/>
      <c r="F382" s="226">
        <v>44320000</v>
      </c>
      <c r="G382" s="184" t="s">
        <v>93</v>
      </c>
    </row>
    <row r="383" spans="1:15" ht="21">
      <c r="A383" s="560" t="str">
        <f>IF(ISBLANK(B383),"",COUNTA($B$5:B383))</f>
        <v/>
      </c>
      <c r="B383" s="199"/>
      <c r="C383" s="199"/>
      <c r="D383" s="183"/>
      <c r="E383" s="219"/>
      <c r="F383" s="226">
        <v>13500000</v>
      </c>
      <c r="G383" s="184" t="s">
        <v>104</v>
      </c>
    </row>
    <row r="384" spans="1:15" ht="21">
      <c r="A384" s="560" t="str">
        <f>IF(ISBLANK(B384),"",COUNTA($B$5:B384))</f>
        <v/>
      </c>
      <c r="B384" s="210"/>
      <c r="C384" s="182"/>
      <c r="D384" s="183"/>
      <c r="E384" s="199"/>
      <c r="F384" s="183">
        <v>91794800</v>
      </c>
      <c r="G384" s="184" t="s">
        <v>112</v>
      </c>
    </row>
    <row r="385" spans="1:7" ht="21">
      <c r="A385" s="560" t="str">
        <f>IF(ISBLANK(B385),"",COUNTA($B$5:B385))</f>
        <v/>
      </c>
      <c r="B385" s="199"/>
      <c r="C385" s="199"/>
      <c r="D385" s="183"/>
      <c r="E385" s="219"/>
      <c r="F385" s="226">
        <v>49120000</v>
      </c>
      <c r="G385" s="199" t="s">
        <v>114</v>
      </c>
    </row>
    <row r="386" spans="1:7" ht="31.5">
      <c r="A386" s="560" t="str">
        <f>IF(ISBLANK(B386),"",COUNTA($B$5:B386))</f>
        <v/>
      </c>
      <c r="B386" s="199"/>
      <c r="C386" s="199"/>
      <c r="D386" s="183"/>
      <c r="E386" s="219"/>
      <c r="F386" s="226">
        <v>15000000</v>
      </c>
      <c r="G386" s="199" t="s">
        <v>116</v>
      </c>
    </row>
    <row r="387" spans="1:7" ht="21">
      <c r="A387" s="560" t="str">
        <f>IF(ISBLANK(B387),"",COUNTA($B$5:B387))</f>
        <v/>
      </c>
      <c r="B387" s="199"/>
      <c r="C387" s="199"/>
      <c r="D387" s="183"/>
      <c r="E387" s="219"/>
      <c r="F387" s="226">
        <v>4890000</v>
      </c>
      <c r="G387" s="199" t="s">
        <v>118</v>
      </c>
    </row>
    <row r="388" spans="1:7" ht="42">
      <c r="A388" s="679">
        <f>IF(ISBLANK(B388),"",COUNTA($B$5:B388))</f>
        <v>307</v>
      </c>
      <c r="B388" s="680">
        <v>45617</v>
      </c>
      <c r="C388" s="681" t="s">
        <v>1979</v>
      </c>
      <c r="D388" s="679" t="s">
        <v>347</v>
      </c>
      <c r="E388" s="682" t="s">
        <v>1980</v>
      </c>
      <c r="F388" s="683">
        <v>499337777</v>
      </c>
      <c r="G388" s="684"/>
    </row>
    <row r="389" spans="1:7" ht="21">
      <c r="A389" s="679"/>
      <c r="B389" s="685"/>
      <c r="C389" s="681"/>
      <c r="D389" s="686"/>
      <c r="E389" s="687"/>
      <c r="F389" s="686">
        <v>1749950</v>
      </c>
      <c r="G389" s="687" t="s">
        <v>8</v>
      </c>
    </row>
    <row r="390" spans="1:7" ht="21">
      <c r="A390" s="688"/>
      <c r="B390" s="687"/>
      <c r="C390" s="687"/>
      <c r="D390" s="686"/>
      <c r="E390" s="689"/>
      <c r="F390" s="588">
        <v>2069500</v>
      </c>
      <c r="G390" s="687" t="s">
        <v>9</v>
      </c>
    </row>
    <row r="391" spans="1:7" ht="21">
      <c r="A391" s="688"/>
      <c r="B391" s="687"/>
      <c r="C391" s="687"/>
      <c r="D391" s="686"/>
      <c r="E391" s="689"/>
      <c r="F391" s="588">
        <v>2053750</v>
      </c>
      <c r="G391" s="687" t="s">
        <v>12</v>
      </c>
    </row>
    <row r="392" spans="1:7" ht="31.5">
      <c r="A392" s="688"/>
      <c r="B392" s="687"/>
      <c r="C392" s="687"/>
      <c r="D392" s="686"/>
      <c r="E392" s="689"/>
      <c r="F392" s="588">
        <v>53359950</v>
      </c>
      <c r="G392" s="687" t="s">
        <v>13</v>
      </c>
    </row>
    <row r="393" spans="1:7">
      <c r="A393" s="688"/>
      <c r="B393" s="687"/>
      <c r="C393" s="687"/>
      <c r="D393" s="686"/>
      <c r="E393" s="689"/>
      <c r="F393" s="588">
        <v>630000</v>
      </c>
      <c r="G393" s="687" t="s">
        <v>32</v>
      </c>
    </row>
    <row r="394" spans="1:7">
      <c r="A394" s="688"/>
      <c r="B394" s="687"/>
      <c r="C394" s="687"/>
      <c r="D394" s="686"/>
      <c r="E394" s="689"/>
      <c r="F394" s="690">
        <v>13507000</v>
      </c>
      <c r="G394" s="678" t="s">
        <v>33</v>
      </c>
    </row>
    <row r="395" spans="1:7" ht="21">
      <c r="A395" s="688"/>
      <c r="B395" s="687"/>
      <c r="C395" s="687"/>
      <c r="D395" s="686"/>
      <c r="E395" s="689"/>
      <c r="F395" s="588">
        <v>5780900</v>
      </c>
      <c r="G395" s="687" t="s">
        <v>34</v>
      </c>
    </row>
    <row r="396" spans="1:7" ht="21">
      <c r="A396" s="688"/>
      <c r="B396" s="687"/>
      <c r="C396" s="687"/>
      <c r="D396" s="686"/>
      <c r="E396" s="689"/>
      <c r="F396" s="588">
        <v>14550000</v>
      </c>
      <c r="G396" s="687" t="s">
        <v>35</v>
      </c>
    </row>
    <row r="397" spans="1:7">
      <c r="A397" s="688"/>
      <c r="B397" s="687"/>
      <c r="C397" s="687"/>
      <c r="D397" s="686"/>
      <c r="E397" s="689"/>
      <c r="F397" s="588">
        <v>634000</v>
      </c>
      <c r="G397" s="687" t="s">
        <v>36</v>
      </c>
    </row>
    <row r="398" spans="1:7" ht="21">
      <c r="A398" s="688"/>
      <c r="B398" s="687"/>
      <c r="C398" s="687"/>
      <c r="D398" s="686"/>
      <c r="E398" s="689"/>
      <c r="F398" s="588">
        <v>19364448</v>
      </c>
      <c r="G398" s="687" t="s">
        <v>37</v>
      </c>
    </row>
    <row r="399" spans="1:7">
      <c r="A399" s="688"/>
      <c r="B399" s="687"/>
      <c r="C399" s="687"/>
      <c r="D399" s="686"/>
      <c r="E399" s="689"/>
      <c r="F399" s="588">
        <v>23000000</v>
      </c>
      <c r="G399" s="687" t="s">
        <v>41</v>
      </c>
    </row>
    <row r="400" spans="1:7" ht="21">
      <c r="A400" s="688"/>
      <c r="B400" s="687"/>
      <c r="C400" s="687"/>
      <c r="D400" s="686"/>
      <c r="E400" s="689"/>
      <c r="F400" s="588">
        <v>27302007</v>
      </c>
      <c r="G400" s="687" t="s">
        <v>42</v>
      </c>
    </row>
    <row r="401" spans="1:9">
      <c r="A401" s="688"/>
      <c r="B401" s="687"/>
      <c r="C401" s="687"/>
      <c r="D401" s="686"/>
      <c r="E401" s="689"/>
      <c r="F401" s="588">
        <v>2010142</v>
      </c>
      <c r="G401" s="687" t="s">
        <v>43</v>
      </c>
    </row>
    <row r="402" spans="1:9" ht="42">
      <c r="A402" s="688"/>
      <c r="B402" s="687"/>
      <c r="C402" s="687"/>
      <c r="D402" s="686"/>
      <c r="E402" s="689"/>
      <c r="F402" s="588">
        <v>10377330</v>
      </c>
      <c r="G402" s="687" t="s">
        <v>45</v>
      </c>
    </row>
    <row r="403" spans="1:9" ht="21">
      <c r="A403" s="688"/>
      <c r="B403" s="687"/>
      <c r="C403" s="687"/>
      <c r="D403" s="686"/>
      <c r="E403" s="689"/>
      <c r="F403" s="588">
        <v>18600000</v>
      </c>
      <c r="G403" s="687" t="s">
        <v>46</v>
      </c>
    </row>
    <row r="404" spans="1:9" ht="21">
      <c r="A404" s="688"/>
      <c r="B404" s="687"/>
      <c r="C404" s="687"/>
      <c r="D404" s="686"/>
      <c r="E404" s="689"/>
      <c r="F404" s="588">
        <v>6300000</v>
      </c>
      <c r="G404" s="687" t="s">
        <v>47</v>
      </c>
    </row>
    <row r="405" spans="1:9" ht="21">
      <c r="A405" s="688"/>
      <c r="B405" s="687"/>
      <c r="C405" s="687"/>
      <c r="D405" s="686"/>
      <c r="E405" s="689"/>
      <c r="F405" s="588">
        <v>57660150</v>
      </c>
      <c r="G405" s="687" t="s">
        <v>298</v>
      </c>
    </row>
    <row r="406" spans="1:9" ht="21">
      <c r="A406" s="688"/>
      <c r="B406" s="687"/>
      <c r="C406" s="687"/>
      <c r="D406" s="686"/>
      <c r="E406" s="689"/>
      <c r="F406" s="588">
        <v>34503050</v>
      </c>
      <c r="G406" s="687" t="s">
        <v>1759</v>
      </c>
    </row>
    <row r="407" spans="1:9" ht="21">
      <c r="A407" s="688"/>
      <c r="B407" s="687"/>
      <c r="C407" s="687"/>
      <c r="D407" s="686"/>
      <c r="E407" s="689"/>
      <c r="F407" s="588">
        <v>19200000</v>
      </c>
      <c r="G407" s="687" t="s">
        <v>316</v>
      </c>
    </row>
    <row r="408" spans="1:9" ht="21">
      <c r="A408" s="688"/>
      <c r="B408" s="687"/>
      <c r="C408" s="687"/>
      <c r="D408" s="686"/>
      <c r="E408" s="689"/>
      <c r="F408" s="588">
        <v>48705600</v>
      </c>
      <c r="G408" s="687" t="s">
        <v>319</v>
      </c>
    </row>
    <row r="409" spans="1:9" ht="21">
      <c r="A409" s="688"/>
      <c r="B409" s="687"/>
      <c r="C409" s="687"/>
      <c r="D409" s="686"/>
      <c r="E409" s="689"/>
      <c r="F409" s="588">
        <v>15352400</v>
      </c>
      <c r="G409" s="687" t="s">
        <v>94</v>
      </c>
    </row>
    <row r="410" spans="1:9" ht="21">
      <c r="A410" s="688"/>
      <c r="B410" s="687"/>
      <c r="C410" s="687"/>
      <c r="D410" s="686"/>
      <c r="E410" s="689"/>
      <c r="F410" s="588">
        <v>50200000</v>
      </c>
      <c r="G410" s="687" t="s">
        <v>96</v>
      </c>
    </row>
    <row r="411" spans="1:9" ht="21">
      <c r="A411" s="688"/>
      <c r="B411" s="687"/>
      <c r="C411" s="687"/>
      <c r="D411" s="686"/>
      <c r="E411" s="689"/>
      <c r="F411" s="588">
        <v>51412600</v>
      </c>
      <c r="G411" s="687" t="s">
        <v>103</v>
      </c>
      <c r="I411" s="60"/>
    </row>
    <row r="412" spans="1:9" ht="21">
      <c r="A412" s="688"/>
      <c r="B412" s="687"/>
      <c r="C412" s="687"/>
      <c r="D412" s="686"/>
      <c r="E412" s="689"/>
      <c r="F412" s="690">
        <v>14400000</v>
      </c>
      <c r="G412" s="687" t="s">
        <v>104</v>
      </c>
    </row>
    <row r="413" spans="1:9" ht="21">
      <c r="A413" s="679"/>
      <c r="B413" s="685"/>
      <c r="C413" s="687"/>
      <c r="D413" s="686"/>
      <c r="E413" s="687"/>
      <c r="F413" s="588">
        <v>6615000</v>
      </c>
      <c r="G413" s="687" t="s">
        <v>106</v>
      </c>
    </row>
    <row r="414" spans="1:9">
      <c r="F414" s="233"/>
    </row>
    <row r="415" spans="1:9" ht="18" customHeight="1">
      <c r="B415" s="804" t="s">
        <v>8</v>
      </c>
      <c r="C415" s="804"/>
      <c r="D415" s="89">
        <v>6236000</v>
      </c>
      <c r="E415" s="60">
        <f>D415+D416</f>
        <v>7985950</v>
      </c>
    </row>
    <row r="416" spans="1:9" ht="18" customHeight="1">
      <c r="B416" s="866" t="s">
        <v>8</v>
      </c>
      <c r="C416" s="866"/>
      <c r="D416" s="686">
        <v>1749950</v>
      </c>
    </row>
    <row r="417" spans="2:5" ht="18" customHeight="1">
      <c r="B417" s="862" t="s">
        <v>9</v>
      </c>
      <c r="C417" s="862"/>
      <c r="D417" s="696">
        <v>2069500</v>
      </c>
    </row>
    <row r="418" spans="2:5" ht="18" customHeight="1">
      <c r="B418" s="868" t="s">
        <v>12</v>
      </c>
      <c r="C418" s="868"/>
      <c r="D418" s="696">
        <v>2053750</v>
      </c>
    </row>
    <row r="419" spans="2:5" ht="21" customHeight="1">
      <c r="B419" s="804" t="s">
        <v>13</v>
      </c>
      <c r="C419" s="804"/>
      <c r="D419" s="50">
        <v>105170800</v>
      </c>
      <c r="E419" s="60">
        <f>D419+D420</f>
        <v>158530750</v>
      </c>
    </row>
    <row r="420" spans="2:5" ht="21" customHeight="1">
      <c r="B420" s="866" t="s">
        <v>13</v>
      </c>
      <c r="C420" s="866"/>
      <c r="D420" s="686">
        <v>53359950</v>
      </c>
    </row>
    <row r="421" spans="2:5" ht="18" customHeight="1">
      <c r="B421" s="807" t="s">
        <v>14</v>
      </c>
      <c r="C421" s="807"/>
      <c r="D421" s="91">
        <v>12788000</v>
      </c>
    </row>
    <row r="422" spans="2:5" ht="18" customHeight="1">
      <c r="B422" s="807" t="s">
        <v>16</v>
      </c>
      <c r="C422" s="807"/>
      <c r="D422" s="91">
        <v>90334000211</v>
      </c>
    </row>
    <row r="423" spans="2:5" ht="18" customHeight="1">
      <c r="B423" s="807" t="s">
        <v>1977</v>
      </c>
      <c r="C423" s="807"/>
      <c r="D423" s="91">
        <v>6600000</v>
      </c>
    </row>
    <row r="424" spans="2:5" ht="18" customHeight="1">
      <c r="B424" s="807" t="s">
        <v>1756</v>
      </c>
      <c r="C424" s="807"/>
      <c r="D424" s="91">
        <v>9720000</v>
      </c>
    </row>
    <row r="425" spans="2:5" ht="18" customHeight="1">
      <c r="B425" s="879" t="s">
        <v>32</v>
      </c>
      <c r="C425" s="879"/>
      <c r="D425" s="694">
        <v>630000</v>
      </c>
    </row>
    <row r="426" spans="2:5" ht="18" customHeight="1">
      <c r="B426" s="879" t="s">
        <v>33</v>
      </c>
      <c r="C426" s="879"/>
      <c r="D426" s="694">
        <v>13507000</v>
      </c>
    </row>
    <row r="427" spans="2:5" ht="18" customHeight="1">
      <c r="B427" s="879" t="s">
        <v>34</v>
      </c>
      <c r="C427" s="879"/>
      <c r="D427" s="694">
        <v>5780900</v>
      </c>
    </row>
    <row r="428" spans="2:5" ht="21" customHeight="1">
      <c r="B428" s="868" t="s">
        <v>35</v>
      </c>
      <c r="C428" s="868"/>
      <c r="D428" s="694">
        <v>14550000</v>
      </c>
    </row>
    <row r="429" spans="2:5" ht="21" customHeight="1">
      <c r="B429" s="868" t="s">
        <v>36</v>
      </c>
      <c r="C429" s="868"/>
      <c r="D429" s="694">
        <v>634000</v>
      </c>
    </row>
    <row r="430" spans="2:5" ht="18" customHeight="1">
      <c r="B430" s="804" t="s">
        <v>37</v>
      </c>
      <c r="C430" s="804"/>
      <c r="D430" s="236">
        <v>5068000</v>
      </c>
      <c r="E430" s="60">
        <f>D430+D431</f>
        <v>24432448</v>
      </c>
    </row>
    <row r="431" spans="2:5" ht="21" customHeight="1">
      <c r="B431" s="866" t="s">
        <v>37</v>
      </c>
      <c r="C431" s="866"/>
      <c r="D431" s="692">
        <v>19364448</v>
      </c>
    </row>
    <row r="432" spans="2:5" ht="21" customHeight="1">
      <c r="B432" s="868" t="s">
        <v>41</v>
      </c>
      <c r="C432" s="868"/>
      <c r="D432" s="694">
        <v>23000000</v>
      </c>
    </row>
    <row r="433" spans="2:5" ht="18" customHeight="1">
      <c r="B433" s="807" t="s">
        <v>38</v>
      </c>
      <c r="C433" s="807"/>
      <c r="D433" s="91">
        <v>17400000</v>
      </c>
      <c r="E433" s="230"/>
    </row>
    <row r="434" spans="2:5" ht="21" customHeight="1">
      <c r="B434" s="804" t="s">
        <v>42</v>
      </c>
      <c r="C434" s="804"/>
      <c r="D434" s="236">
        <v>41094819</v>
      </c>
      <c r="E434" s="60">
        <f>D434+D435</f>
        <v>68396826</v>
      </c>
    </row>
    <row r="435" spans="2:5" ht="21" customHeight="1">
      <c r="B435" s="866" t="s">
        <v>42</v>
      </c>
      <c r="C435" s="866"/>
      <c r="D435" s="692">
        <v>27302007</v>
      </c>
    </row>
    <row r="436" spans="2:5" ht="18" customHeight="1">
      <c r="B436" s="804" t="s">
        <v>1757</v>
      </c>
      <c r="C436" s="804"/>
      <c r="D436" s="236">
        <v>106960000</v>
      </c>
      <c r="E436" s="60">
        <f>D436+D437</f>
        <v>108970142</v>
      </c>
    </row>
    <row r="437" spans="2:5" ht="18" customHeight="1">
      <c r="B437" s="866" t="s">
        <v>1757</v>
      </c>
      <c r="C437" s="866"/>
      <c r="D437" s="588">
        <v>2010142</v>
      </c>
    </row>
    <row r="438" spans="2:5" ht="30" customHeight="1">
      <c r="B438" s="868" t="s">
        <v>45</v>
      </c>
      <c r="C438" s="868"/>
      <c r="D438" s="587">
        <v>10377330</v>
      </c>
    </row>
    <row r="439" spans="2:5" ht="18" customHeight="1">
      <c r="B439" s="868" t="s">
        <v>46</v>
      </c>
      <c r="C439" s="868"/>
      <c r="D439" s="587">
        <v>18600000</v>
      </c>
    </row>
    <row r="440" spans="2:5" ht="21" customHeight="1">
      <c r="B440" s="868" t="s">
        <v>47</v>
      </c>
      <c r="C440" s="868"/>
      <c r="D440" s="587">
        <v>6300000</v>
      </c>
    </row>
    <row r="441" spans="2:5" ht="18" customHeight="1">
      <c r="B441" s="807" t="s">
        <v>681</v>
      </c>
      <c r="C441" s="807"/>
      <c r="D441" s="91">
        <v>538820317</v>
      </c>
    </row>
    <row r="442" spans="2:5" ht="18" customHeight="1">
      <c r="B442" s="807" t="s">
        <v>721</v>
      </c>
      <c r="C442" s="807"/>
      <c r="D442" s="91">
        <v>465486029</v>
      </c>
    </row>
    <row r="443" spans="2:5" ht="18" customHeight="1">
      <c r="B443" s="807" t="s">
        <v>734</v>
      </c>
      <c r="C443" s="807"/>
      <c r="D443" s="91">
        <v>832590682</v>
      </c>
    </row>
    <row r="444" spans="2:5" ht="18" customHeight="1">
      <c r="B444" s="807" t="s">
        <v>1758</v>
      </c>
      <c r="C444" s="807"/>
      <c r="D444" s="91">
        <v>879584985</v>
      </c>
      <c r="E444" s="230"/>
    </row>
    <row r="445" spans="2:5" ht="18" customHeight="1">
      <c r="B445" s="807" t="s">
        <v>757</v>
      </c>
      <c r="C445" s="807"/>
      <c r="D445" s="91">
        <v>79992520</v>
      </c>
    </row>
    <row r="446" spans="2:5" ht="18" customHeight="1">
      <c r="B446" s="807" t="s">
        <v>543</v>
      </c>
      <c r="C446" s="807"/>
      <c r="D446" s="91">
        <v>1525966375</v>
      </c>
    </row>
    <row r="447" spans="2:5" ht="19.5" customHeight="1">
      <c r="B447" s="807" t="s">
        <v>788</v>
      </c>
      <c r="C447" s="807"/>
      <c r="D447" s="91">
        <v>402991958</v>
      </c>
      <c r="E447" s="200"/>
    </row>
    <row r="448" spans="2:5" ht="19.5" customHeight="1">
      <c r="B448" s="807" t="s">
        <v>808</v>
      </c>
      <c r="C448" s="807"/>
      <c r="D448" s="91">
        <v>1791295</v>
      </c>
      <c r="E448" s="200"/>
    </row>
    <row r="449" spans="2:5" ht="18" customHeight="1">
      <c r="B449" s="807" t="s">
        <v>1656</v>
      </c>
      <c r="C449" s="807"/>
      <c r="D449" s="91">
        <v>252184061</v>
      </c>
    </row>
    <row r="450" spans="2:5" ht="19.5" customHeight="1">
      <c r="B450" s="807" t="s">
        <v>814</v>
      </c>
      <c r="C450" s="807"/>
      <c r="D450" s="91">
        <v>157621207</v>
      </c>
    </row>
    <row r="451" spans="2:5" ht="18" customHeight="1">
      <c r="B451" s="807" t="s">
        <v>1340</v>
      </c>
      <c r="C451" s="807"/>
      <c r="D451" s="91">
        <v>79259259</v>
      </c>
      <c r="E451" s="12"/>
    </row>
    <row r="452" spans="2:5" ht="18" customHeight="1">
      <c r="B452" s="807" t="s">
        <v>1978</v>
      </c>
      <c r="C452" s="807"/>
      <c r="D452" s="91">
        <v>64000000</v>
      </c>
      <c r="E452" s="12"/>
    </row>
    <row r="453" spans="2:5" ht="18" customHeight="1">
      <c r="B453" s="804" t="s">
        <v>1759</v>
      </c>
      <c r="C453" s="804"/>
      <c r="D453" s="236">
        <v>22240000</v>
      </c>
      <c r="E453" s="126">
        <f>D453+D454</f>
        <v>56743050</v>
      </c>
    </row>
    <row r="454" spans="2:5" ht="18" customHeight="1">
      <c r="B454" s="866" t="s">
        <v>1759</v>
      </c>
      <c r="C454" s="866"/>
      <c r="D454" s="692">
        <v>34503050</v>
      </c>
      <c r="E454" s="12"/>
    </row>
    <row r="455" spans="2:5" ht="18" customHeight="1">
      <c r="B455" s="878" t="s">
        <v>452</v>
      </c>
      <c r="C455" s="878"/>
      <c r="D455" s="223">
        <v>79625000</v>
      </c>
      <c r="E455" s="12"/>
    </row>
    <row r="456" spans="2:5" ht="21" customHeight="1">
      <c r="B456" s="804" t="s">
        <v>1044</v>
      </c>
      <c r="C456" s="804"/>
      <c r="D456" s="236">
        <v>9350000</v>
      </c>
      <c r="E456" s="126">
        <f>D456+D457</f>
        <v>30730000</v>
      </c>
    </row>
    <row r="457" spans="2:5" ht="21" customHeight="1">
      <c r="B457" s="872" t="s">
        <v>1044</v>
      </c>
      <c r="C457" s="872"/>
      <c r="D457" s="195">
        <v>21380000</v>
      </c>
      <c r="E457" s="12"/>
    </row>
    <row r="458" spans="2:5" ht="21" customHeight="1">
      <c r="B458" s="873" t="s">
        <v>295</v>
      </c>
      <c r="C458" s="873"/>
      <c r="D458" s="223">
        <v>33893450</v>
      </c>
      <c r="E458" s="12"/>
    </row>
    <row r="459" spans="2:5" ht="21" customHeight="1">
      <c r="B459" s="804" t="s">
        <v>298</v>
      </c>
      <c r="C459" s="804"/>
      <c r="D459" s="236">
        <v>44980000</v>
      </c>
      <c r="E459" s="126">
        <f>D459+D460+D461</f>
        <v>169540150</v>
      </c>
    </row>
    <row r="460" spans="2:5" ht="18" customHeight="1">
      <c r="B460" s="872" t="s">
        <v>298</v>
      </c>
      <c r="C460" s="872"/>
      <c r="D460" s="195">
        <v>66900000</v>
      </c>
      <c r="E460" s="12"/>
    </row>
    <row r="461" spans="2:5" ht="18" customHeight="1">
      <c r="B461" s="866" t="s">
        <v>298</v>
      </c>
      <c r="C461" s="866"/>
      <c r="D461" s="692">
        <v>57660150</v>
      </c>
      <c r="E461" s="12"/>
    </row>
    <row r="462" spans="2:5" ht="21" customHeight="1">
      <c r="B462" s="807" t="s">
        <v>301</v>
      </c>
      <c r="C462" s="807"/>
      <c r="D462" s="91">
        <v>151800000</v>
      </c>
      <c r="E462" s="12"/>
    </row>
    <row r="463" spans="2:5" ht="18" customHeight="1">
      <c r="B463" s="807" t="s">
        <v>2039</v>
      </c>
      <c r="C463" s="807"/>
      <c r="D463" s="91">
        <v>140000000</v>
      </c>
      <c r="E463" s="12"/>
    </row>
    <row r="464" spans="2:5" ht="18" customHeight="1">
      <c r="B464" s="807" t="s">
        <v>557</v>
      </c>
      <c r="C464" s="807"/>
      <c r="D464" s="91">
        <v>427294138</v>
      </c>
      <c r="E464" s="12"/>
    </row>
    <row r="465" spans="2:5" ht="18" customHeight="1">
      <c r="B465" s="807" t="s">
        <v>872</v>
      </c>
      <c r="C465" s="807"/>
      <c r="D465" s="91">
        <v>338546694</v>
      </c>
      <c r="E465" s="12"/>
    </row>
    <row r="466" spans="2:5" ht="18" customHeight="1">
      <c r="B466" s="807" t="s">
        <v>885</v>
      </c>
      <c r="C466" s="807"/>
      <c r="D466" s="91">
        <v>267773392</v>
      </c>
      <c r="E466" s="12"/>
    </row>
    <row r="467" spans="2:5" ht="18" customHeight="1">
      <c r="B467" s="807" t="s">
        <v>890</v>
      </c>
      <c r="C467" s="807"/>
      <c r="D467" s="91">
        <v>377630139</v>
      </c>
      <c r="E467" s="12"/>
    </row>
    <row r="468" spans="2:5" ht="19.5" customHeight="1">
      <c r="B468" s="807" t="s">
        <v>1760</v>
      </c>
      <c r="C468" s="807"/>
      <c r="D468" s="91">
        <v>426914976</v>
      </c>
      <c r="E468" s="12"/>
    </row>
    <row r="469" spans="2:5" ht="18" customHeight="1">
      <c r="B469" s="807" t="s">
        <v>563</v>
      </c>
      <c r="C469" s="807"/>
      <c r="D469" s="91">
        <v>2661536044</v>
      </c>
      <c r="E469" s="12"/>
    </row>
    <row r="470" spans="2:5" ht="18" customHeight="1">
      <c r="B470" s="807" t="s">
        <v>923</v>
      </c>
      <c r="C470" s="807"/>
      <c r="D470" s="91">
        <v>527888403</v>
      </c>
      <c r="E470" s="12"/>
    </row>
    <row r="471" spans="2:5" ht="18" customHeight="1">
      <c r="B471" s="807" t="s">
        <v>934</v>
      </c>
      <c r="C471" s="807"/>
      <c r="D471" s="91">
        <v>107498724</v>
      </c>
      <c r="E471" s="12"/>
    </row>
    <row r="472" spans="2:5" ht="19.5" customHeight="1">
      <c r="B472" s="807" t="s">
        <v>942</v>
      </c>
      <c r="C472" s="807"/>
      <c r="D472" s="91">
        <v>99148356</v>
      </c>
      <c r="E472" s="126"/>
    </row>
    <row r="473" spans="2:5" ht="19.5" customHeight="1">
      <c r="B473" s="807" t="s">
        <v>950</v>
      </c>
      <c r="C473" s="807"/>
      <c r="D473" s="91">
        <v>73029610</v>
      </c>
      <c r="E473" s="12"/>
    </row>
    <row r="474" spans="2:5" ht="19.5" customHeight="1">
      <c r="B474" s="807" t="s">
        <v>1657</v>
      </c>
      <c r="C474" s="807"/>
      <c r="D474" s="91">
        <v>372555212</v>
      </c>
      <c r="E474" s="12"/>
    </row>
    <row r="475" spans="2:5" ht="19.5" customHeight="1">
      <c r="B475" s="807" t="s">
        <v>966</v>
      </c>
      <c r="C475" s="807"/>
      <c r="D475" s="91">
        <v>245519360</v>
      </c>
      <c r="E475" s="12"/>
    </row>
    <row r="476" spans="2:5" ht="19.5" customHeight="1">
      <c r="B476" s="807" t="s">
        <v>342</v>
      </c>
      <c r="C476" s="807"/>
      <c r="D476" s="91">
        <v>242100000</v>
      </c>
      <c r="E476" s="12"/>
    </row>
    <row r="477" spans="2:5" ht="19.5" customHeight="1">
      <c r="B477" s="868" t="s">
        <v>316</v>
      </c>
      <c r="C477" s="868"/>
      <c r="D477" s="697">
        <v>19200000</v>
      </c>
      <c r="E477" s="12"/>
    </row>
    <row r="478" spans="2:5" ht="19.5" customHeight="1">
      <c r="B478" s="881" t="s">
        <v>461</v>
      </c>
      <c r="C478" s="881"/>
      <c r="D478" s="695">
        <v>48055000</v>
      </c>
      <c r="E478" s="12"/>
    </row>
    <row r="479" spans="2:5" ht="21" customHeight="1">
      <c r="B479" s="804" t="s">
        <v>1232</v>
      </c>
      <c r="C479" s="804"/>
      <c r="D479" s="236">
        <v>92225000</v>
      </c>
      <c r="E479" s="126">
        <f>D479+D480</f>
        <v>104204950</v>
      </c>
    </row>
    <row r="480" spans="2:5" ht="21" customHeight="1">
      <c r="B480" s="872" t="s">
        <v>1232</v>
      </c>
      <c r="C480" s="872"/>
      <c r="D480" s="693">
        <v>11979950</v>
      </c>
      <c r="E480" s="126"/>
    </row>
    <row r="481" spans="2:5" ht="21" customHeight="1">
      <c r="B481" s="807" t="s">
        <v>1761</v>
      </c>
      <c r="C481" s="807"/>
      <c r="D481" s="91">
        <v>29500000</v>
      </c>
      <c r="E481" s="12"/>
    </row>
    <row r="482" spans="2:5" ht="21" customHeight="1">
      <c r="B482" s="804" t="s">
        <v>319</v>
      </c>
      <c r="C482" s="804"/>
      <c r="D482" s="236">
        <v>64000000</v>
      </c>
      <c r="E482" s="126">
        <f>D482+D483+D484</f>
        <v>124705600</v>
      </c>
    </row>
    <row r="483" spans="2:5" ht="21" customHeight="1">
      <c r="B483" s="872" t="s">
        <v>319</v>
      </c>
      <c r="C483" s="872"/>
      <c r="D483" s="698">
        <v>12000000</v>
      </c>
      <c r="E483" s="12"/>
    </row>
    <row r="484" spans="2:5" ht="21" customHeight="1">
      <c r="B484" s="866" t="s">
        <v>319</v>
      </c>
      <c r="C484" s="866"/>
      <c r="D484" s="699">
        <v>48705600</v>
      </c>
      <c r="E484" s="12"/>
    </row>
    <row r="485" spans="2:5" ht="19.5" customHeight="1">
      <c r="B485" s="806" t="s">
        <v>146</v>
      </c>
      <c r="C485" s="806"/>
      <c r="D485" s="218">
        <v>150000000</v>
      </c>
      <c r="E485" s="12"/>
    </row>
    <row r="486" spans="2:5" ht="21" customHeight="1">
      <c r="B486" s="807" t="s">
        <v>88</v>
      </c>
      <c r="C486" s="807"/>
      <c r="D486" s="218">
        <v>80000000</v>
      </c>
      <c r="E486" s="12"/>
    </row>
    <row r="487" spans="2:5" ht="21" customHeight="1">
      <c r="B487" s="807" t="s">
        <v>89</v>
      </c>
      <c r="C487" s="807"/>
      <c r="D487" s="218">
        <v>25000000</v>
      </c>
      <c r="E487" s="12"/>
    </row>
    <row r="488" spans="2:5" ht="19.5" customHeight="1">
      <c r="B488" s="807" t="s">
        <v>90</v>
      </c>
      <c r="C488" s="807"/>
      <c r="D488" s="218">
        <v>60000000</v>
      </c>
      <c r="E488" s="12"/>
    </row>
    <row r="489" spans="2:5" ht="19.5" customHeight="1">
      <c r="B489" s="807" t="s">
        <v>91</v>
      </c>
      <c r="C489" s="807"/>
      <c r="D489" s="218">
        <v>135000000</v>
      </c>
      <c r="E489" s="12"/>
    </row>
    <row r="490" spans="2:5" ht="19.5" customHeight="1">
      <c r="B490" s="807" t="s">
        <v>92</v>
      </c>
      <c r="C490" s="807"/>
      <c r="D490" s="218">
        <v>63050000</v>
      </c>
      <c r="E490" s="12"/>
    </row>
    <row r="491" spans="2:5" ht="21" customHeight="1">
      <c r="B491" s="873" t="s">
        <v>93</v>
      </c>
      <c r="C491" s="873"/>
      <c r="D491" s="695">
        <v>44320000</v>
      </c>
      <c r="E491" s="12"/>
    </row>
    <row r="492" spans="2:5" ht="21" customHeight="1">
      <c r="B492" s="804" t="s">
        <v>94</v>
      </c>
      <c r="C492" s="804"/>
      <c r="D492" s="221">
        <v>12000000</v>
      </c>
      <c r="E492" s="126">
        <f>D492+D493</f>
        <v>27352400</v>
      </c>
    </row>
    <row r="493" spans="2:5" ht="21" customHeight="1">
      <c r="B493" s="866" t="s">
        <v>94</v>
      </c>
      <c r="C493" s="866"/>
      <c r="D493" s="699">
        <v>15352400</v>
      </c>
      <c r="E493" s="12"/>
    </row>
    <row r="494" spans="2:5" ht="18" customHeight="1">
      <c r="B494" s="804" t="s">
        <v>96</v>
      </c>
      <c r="C494" s="804"/>
      <c r="D494" s="236">
        <v>15852500</v>
      </c>
      <c r="E494" s="126">
        <f>D494+D495</f>
        <v>66052500</v>
      </c>
    </row>
    <row r="495" spans="2:5" ht="18" customHeight="1">
      <c r="B495" s="866" t="s">
        <v>96</v>
      </c>
      <c r="C495" s="866"/>
      <c r="D495" s="588">
        <v>50200000</v>
      </c>
      <c r="E495" s="12"/>
    </row>
    <row r="496" spans="2:5" ht="21" customHeight="1">
      <c r="B496" s="807" t="s">
        <v>590</v>
      </c>
      <c r="C496" s="807"/>
      <c r="D496" s="91">
        <v>50000000</v>
      </c>
      <c r="E496" s="12"/>
    </row>
    <row r="497" spans="2:5" ht="21" customHeight="1">
      <c r="B497" s="807" t="s">
        <v>101</v>
      </c>
      <c r="C497" s="807"/>
      <c r="D497" s="91">
        <v>1009800000</v>
      </c>
      <c r="E497" s="12"/>
    </row>
    <row r="498" spans="2:5" ht="21" customHeight="1">
      <c r="B498" s="807" t="s">
        <v>2076</v>
      </c>
      <c r="C498" s="807"/>
      <c r="D498" s="91">
        <v>1098002000</v>
      </c>
      <c r="E498" s="12"/>
    </row>
    <row r="499" spans="2:5" ht="21" customHeight="1">
      <c r="B499" s="869" t="s">
        <v>103</v>
      </c>
      <c r="C499" s="869"/>
      <c r="D499" s="697">
        <v>51412600</v>
      </c>
      <c r="E499" s="12"/>
    </row>
    <row r="500" spans="2:5" ht="21" customHeight="1">
      <c r="B500" s="804" t="s">
        <v>104</v>
      </c>
      <c r="C500" s="804"/>
      <c r="D500" s="236">
        <v>63875000</v>
      </c>
      <c r="E500" s="126">
        <f>D500+D501+D502</f>
        <v>91775000</v>
      </c>
    </row>
    <row r="501" spans="2:5" ht="21" customHeight="1">
      <c r="B501" s="872" t="s">
        <v>104</v>
      </c>
      <c r="C501" s="872"/>
      <c r="D501" s="693">
        <v>13500000</v>
      </c>
      <c r="E501" s="12"/>
    </row>
    <row r="502" spans="2:5" ht="21" customHeight="1">
      <c r="B502" s="866" t="s">
        <v>104</v>
      </c>
      <c r="C502" s="866"/>
      <c r="D502" s="692">
        <v>14400000</v>
      </c>
      <c r="E502" s="12"/>
    </row>
    <row r="503" spans="2:5" ht="21" customHeight="1">
      <c r="B503" s="862" t="s">
        <v>106</v>
      </c>
      <c r="C503" s="862"/>
      <c r="D503" s="694">
        <v>6615000</v>
      </c>
      <c r="E503" s="12"/>
    </row>
    <row r="504" spans="2:5" ht="31.5" customHeight="1">
      <c r="B504" s="807" t="s">
        <v>108</v>
      </c>
      <c r="C504" s="807"/>
      <c r="D504" s="91">
        <v>2381280</v>
      </c>
      <c r="E504" s="12"/>
    </row>
    <row r="505" spans="2:5" ht="21" customHeight="1">
      <c r="B505" s="804" t="s">
        <v>112</v>
      </c>
      <c r="C505" s="804"/>
      <c r="D505" s="236">
        <v>14500000</v>
      </c>
      <c r="E505" s="126">
        <f>D505+D506</f>
        <v>106294800</v>
      </c>
    </row>
    <row r="506" spans="2:5" ht="21" customHeight="1">
      <c r="B506" s="872" t="s">
        <v>112</v>
      </c>
      <c r="C506" s="872"/>
      <c r="D506" s="183">
        <v>91794800</v>
      </c>
      <c r="E506" s="12"/>
    </row>
    <row r="507" spans="2:5" ht="21" customHeight="1">
      <c r="B507" s="804" t="s">
        <v>114</v>
      </c>
      <c r="C507" s="804"/>
      <c r="D507" s="236">
        <v>1237500000</v>
      </c>
      <c r="E507" s="126">
        <f>D507+D508</f>
        <v>1286620000</v>
      </c>
    </row>
    <row r="508" spans="2:5" ht="21" customHeight="1">
      <c r="B508" s="872" t="s">
        <v>114</v>
      </c>
      <c r="C508" s="872"/>
      <c r="D508" s="226">
        <v>49120000</v>
      </c>
      <c r="E508" s="12"/>
    </row>
    <row r="509" spans="2:5" ht="21" customHeight="1">
      <c r="B509" s="804" t="s">
        <v>116</v>
      </c>
      <c r="C509" s="804"/>
      <c r="D509" s="32">
        <v>99217517</v>
      </c>
      <c r="E509" s="126">
        <f>D509+D510</f>
        <v>114217517</v>
      </c>
    </row>
    <row r="510" spans="2:5" ht="21" customHeight="1">
      <c r="B510" s="872" t="s">
        <v>116</v>
      </c>
      <c r="C510" s="872"/>
      <c r="D510" s="226">
        <v>15000000</v>
      </c>
      <c r="E510" s="12"/>
    </row>
    <row r="511" spans="2:5" ht="21" customHeight="1">
      <c r="B511" s="873" t="s">
        <v>118</v>
      </c>
      <c r="C511" s="873"/>
      <c r="D511" s="235">
        <v>4890000</v>
      </c>
      <c r="E511" s="12"/>
    </row>
    <row r="512" spans="2:5" ht="21" customHeight="1">
      <c r="B512" s="807" t="s">
        <v>119</v>
      </c>
      <c r="C512" s="807"/>
      <c r="D512" s="91">
        <v>132956800</v>
      </c>
      <c r="E512" s="12"/>
    </row>
    <row r="513" spans="2:7" ht="21" customHeight="1">
      <c r="B513" s="807" t="s">
        <v>121</v>
      </c>
      <c r="C513" s="807"/>
      <c r="D513" s="91">
        <v>32500000</v>
      </c>
      <c r="E513" s="12"/>
    </row>
    <row r="514" spans="2:7" ht="18" customHeight="1">
      <c r="B514" s="875" t="s">
        <v>1174</v>
      </c>
      <c r="C514" s="875"/>
      <c r="D514" s="91">
        <f>SUM(D415:D513)</f>
        <v>107920287640</v>
      </c>
      <c r="E514" s="12"/>
      <c r="F514" s="162"/>
      <c r="G514" s="141"/>
    </row>
    <row r="515" spans="2:7" ht="18" customHeight="1">
      <c r="B515" s="880" t="s">
        <v>347</v>
      </c>
      <c r="C515" s="880"/>
      <c r="D515" s="705">
        <f>F374+F388</f>
        <v>991795977</v>
      </c>
      <c r="E515" s="12"/>
    </row>
    <row r="516" spans="2:7" ht="18" customHeight="1">
      <c r="B516" s="877" t="s">
        <v>348</v>
      </c>
      <c r="C516" s="877"/>
      <c r="D516" s="91">
        <f>D514-D515</f>
        <v>106928491663</v>
      </c>
      <c r="E516" s="12"/>
    </row>
    <row r="517" spans="2:7" ht="18" customHeight="1">
      <c r="B517" s="807"/>
      <c r="C517" s="807"/>
      <c r="D517" s="91"/>
      <c r="E517" s="12"/>
      <c r="G517" t="s">
        <v>469</v>
      </c>
    </row>
    <row r="518" spans="2:7" ht="18" customHeight="1">
      <c r="B518" s="807"/>
      <c r="C518" s="807"/>
      <c r="D518" s="91"/>
      <c r="E518" s="126"/>
    </row>
    <row r="519" spans="2:7" ht="18" customHeight="1">
      <c r="B519" s="807"/>
      <c r="C519" s="807"/>
      <c r="D519" s="91"/>
      <c r="E519" s="12"/>
    </row>
    <row r="520" spans="2:7" ht="18" customHeight="1">
      <c r="B520" s="807"/>
      <c r="C520" s="807"/>
      <c r="D520" s="91"/>
      <c r="E520" s="12"/>
    </row>
    <row r="521" spans="2:7" ht="18" customHeight="1">
      <c r="B521" s="807"/>
      <c r="C521" s="807"/>
      <c r="D521" s="91"/>
      <c r="E521" s="12"/>
    </row>
    <row r="522" spans="2:7" ht="18" customHeight="1">
      <c r="B522" s="807"/>
      <c r="C522" s="807"/>
      <c r="D522" s="91"/>
      <c r="E522" s="12"/>
    </row>
    <row r="523" spans="2:7" ht="18" customHeight="1">
      <c r="B523" s="807"/>
      <c r="C523" s="807"/>
      <c r="D523" s="91"/>
      <c r="E523" s="12"/>
    </row>
    <row r="524" spans="2:7" ht="18" customHeight="1">
      <c r="B524" s="807"/>
      <c r="C524" s="807"/>
      <c r="D524" s="91"/>
      <c r="E524" s="12"/>
    </row>
    <row r="525" spans="2:7" ht="18" customHeight="1">
      <c r="B525" s="807"/>
      <c r="C525" s="807"/>
      <c r="D525" s="91"/>
      <c r="E525" s="126"/>
    </row>
    <row r="526" spans="2:7" ht="18" customHeight="1">
      <c r="B526" s="807"/>
      <c r="C526" s="807"/>
      <c r="D526" s="91"/>
      <c r="E526" s="12"/>
    </row>
    <row r="527" spans="2:7" ht="18" customHeight="1">
      <c r="B527" s="807"/>
      <c r="C527" s="807"/>
      <c r="D527" s="91"/>
      <c r="E527" s="12"/>
    </row>
    <row r="528" spans="2:7" ht="18" customHeight="1">
      <c r="B528" s="807"/>
      <c r="C528" s="807"/>
      <c r="D528" s="91"/>
      <c r="E528" s="12"/>
    </row>
    <row r="529" spans="2:5" ht="18" customHeight="1">
      <c r="B529" s="807"/>
      <c r="C529" s="807"/>
      <c r="D529" s="91"/>
      <c r="E529" s="12"/>
    </row>
    <row r="530" spans="2:5" ht="18" customHeight="1">
      <c r="B530" s="807"/>
      <c r="C530" s="807"/>
      <c r="D530" s="91"/>
      <c r="E530" s="12"/>
    </row>
    <row r="531" spans="2:5" ht="18" customHeight="1">
      <c r="B531" s="807"/>
      <c r="C531" s="807"/>
      <c r="D531" s="91"/>
      <c r="E531" s="12"/>
    </row>
    <row r="532" spans="2:5" ht="18" customHeight="1">
      <c r="B532" s="807"/>
      <c r="C532" s="807"/>
      <c r="D532" s="91"/>
      <c r="E532" s="126"/>
    </row>
    <row r="533" spans="2:5" ht="18" customHeight="1">
      <c r="B533" s="807"/>
      <c r="C533" s="807"/>
      <c r="D533" s="91"/>
      <c r="E533" s="12"/>
    </row>
    <row r="534" spans="2:5" ht="18" customHeight="1">
      <c r="B534" s="807"/>
      <c r="C534" s="807"/>
      <c r="D534" s="91"/>
      <c r="E534" s="12"/>
    </row>
    <row r="535" spans="2:5" ht="18" customHeight="1">
      <c r="B535" s="807"/>
      <c r="C535" s="807"/>
      <c r="D535" s="91"/>
      <c r="E535" s="126"/>
    </row>
    <row r="536" spans="2:5" ht="18" customHeight="1">
      <c r="B536" s="807"/>
      <c r="C536" s="807"/>
      <c r="D536" s="91"/>
      <c r="E536" s="12"/>
    </row>
    <row r="537" spans="2:5" ht="18" customHeight="1">
      <c r="B537" s="807"/>
      <c r="C537" s="807"/>
      <c r="D537" s="91"/>
      <c r="E537" s="12"/>
    </row>
    <row r="538" spans="2:5" ht="18" customHeight="1">
      <c r="B538" s="807"/>
      <c r="C538" s="807"/>
      <c r="D538" s="91"/>
      <c r="E538" s="12"/>
    </row>
    <row r="539" spans="2:5" ht="18" customHeight="1">
      <c r="B539" s="807"/>
      <c r="C539" s="807"/>
      <c r="D539" s="91"/>
      <c r="E539" s="12"/>
    </row>
    <row r="540" spans="2:5" ht="18" customHeight="1">
      <c r="B540" s="807"/>
      <c r="C540" s="807"/>
      <c r="D540" s="91"/>
      <c r="E540" s="12"/>
    </row>
    <row r="541" spans="2:5" ht="18" customHeight="1">
      <c r="B541" s="807"/>
      <c r="C541" s="807"/>
      <c r="D541" s="91"/>
      <c r="E541" s="126"/>
    </row>
    <row r="542" spans="2:5" ht="18" customHeight="1">
      <c r="B542" s="807"/>
      <c r="C542" s="807"/>
      <c r="D542" s="91"/>
      <c r="E542" s="12"/>
    </row>
    <row r="543" spans="2:5" ht="18" customHeight="1">
      <c r="B543" s="807"/>
      <c r="C543" s="807"/>
      <c r="D543" s="91"/>
      <c r="E543" s="12"/>
    </row>
    <row r="544" spans="2:5" ht="18" customHeight="1">
      <c r="B544" s="807"/>
      <c r="C544" s="807"/>
      <c r="D544" s="91"/>
      <c r="E544" s="12"/>
    </row>
    <row r="545" spans="2:5" ht="18" customHeight="1">
      <c r="B545" s="807"/>
      <c r="C545" s="807"/>
      <c r="D545" s="91"/>
      <c r="E545" s="12"/>
    </row>
    <row r="546" spans="2:5" ht="18" customHeight="1">
      <c r="B546" s="807"/>
      <c r="C546" s="807"/>
      <c r="D546" s="91"/>
      <c r="E546" s="12"/>
    </row>
    <row r="547" spans="2:5" ht="18" customHeight="1">
      <c r="B547" s="807"/>
      <c r="C547" s="807"/>
      <c r="D547" s="91"/>
      <c r="E547" s="12"/>
    </row>
    <row r="548" spans="2:5" ht="18" customHeight="1">
      <c r="B548" s="807"/>
      <c r="C548" s="807"/>
      <c r="D548" s="91"/>
      <c r="E548" s="126"/>
    </row>
    <row r="549" spans="2:5" ht="18" customHeight="1">
      <c r="B549" s="807"/>
      <c r="C549" s="807"/>
      <c r="D549" s="91"/>
      <c r="E549" s="12"/>
    </row>
    <row r="550" spans="2:5" ht="18" customHeight="1">
      <c r="B550" s="807"/>
      <c r="C550" s="807"/>
      <c r="D550" s="91"/>
      <c r="E550" s="12"/>
    </row>
    <row r="551" spans="2:5" ht="18" customHeight="1">
      <c r="B551" s="807"/>
      <c r="C551" s="807"/>
      <c r="D551" s="91"/>
      <c r="E551" s="126"/>
    </row>
    <row r="552" spans="2:5" ht="18" customHeight="1">
      <c r="B552" s="807"/>
      <c r="C552" s="807"/>
      <c r="D552" s="91"/>
      <c r="E552" s="12"/>
    </row>
    <row r="553" spans="2:5" ht="18" customHeight="1">
      <c r="B553" s="807"/>
      <c r="C553" s="807"/>
      <c r="D553" s="91"/>
    </row>
    <row r="554" spans="2:5" ht="18" customHeight="1">
      <c r="B554" s="807"/>
      <c r="C554" s="807"/>
      <c r="D554" s="91"/>
    </row>
    <row r="555" spans="2:5" ht="18" customHeight="1">
      <c r="B555" s="807"/>
      <c r="C555" s="807"/>
      <c r="D555" s="91"/>
    </row>
  </sheetData>
  <mergeCells count="142">
    <mergeCell ref="B459:C459"/>
    <mergeCell ref="B471:C471"/>
    <mergeCell ref="B472:C472"/>
    <mergeCell ref="B473:C473"/>
    <mergeCell ref="B474:C474"/>
    <mergeCell ref="B464:C464"/>
    <mergeCell ref="B465:C465"/>
    <mergeCell ref="B467:C467"/>
    <mergeCell ref="B475:C475"/>
    <mergeCell ref="B468:C468"/>
    <mergeCell ref="B469:C469"/>
    <mergeCell ref="B476:C476"/>
    <mergeCell ref="B479:C479"/>
    <mergeCell ref="B480:C480"/>
    <mergeCell ref="B481:C481"/>
    <mergeCell ref="B501:C501"/>
    <mergeCell ref="B508:C508"/>
    <mergeCell ref="B482:C482"/>
    <mergeCell ref="B456:C456"/>
    <mergeCell ref="B462:C462"/>
    <mergeCell ref="B463:C463"/>
    <mergeCell ref="B466:C466"/>
    <mergeCell ref="B485:C485"/>
    <mergeCell ref="B486:C486"/>
    <mergeCell ref="B487:C487"/>
    <mergeCell ref="B488:C488"/>
    <mergeCell ref="B490:C490"/>
    <mergeCell ref="B470:C470"/>
    <mergeCell ref="B457:C457"/>
    <mergeCell ref="B458:C458"/>
    <mergeCell ref="B460:C460"/>
    <mergeCell ref="B478:C478"/>
    <mergeCell ref="B461:C461"/>
    <mergeCell ref="B477:C477"/>
    <mergeCell ref="B484:C484"/>
    <mergeCell ref="B493:C493"/>
    <mergeCell ref="B503:C503"/>
    <mergeCell ref="B499:C499"/>
    <mergeCell ref="B496:C496"/>
    <mergeCell ref="B497:C497"/>
    <mergeCell ref="B500:C500"/>
    <mergeCell ref="B492:C492"/>
    <mergeCell ref="B498:C498"/>
    <mergeCell ref="B491:C491"/>
    <mergeCell ref="B489:C489"/>
    <mergeCell ref="B494:C494"/>
    <mergeCell ref="B495:C495"/>
    <mergeCell ref="B554:C554"/>
    <mergeCell ref="B555:C555"/>
    <mergeCell ref="B547:C547"/>
    <mergeCell ref="B548:C548"/>
    <mergeCell ref="B549:C549"/>
    <mergeCell ref="B550:C550"/>
    <mergeCell ref="B551:C551"/>
    <mergeCell ref="B542:C542"/>
    <mergeCell ref="B543:C543"/>
    <mergeCell ref="B544:C544"/>
    <mergeCell ref="B545:C545"/>
    <mergeCell ref="B546:C546"/>
    <mergeCell ref="B552:C552"/>
    <mergeCell ref="B553:C553"/>
    <mergeCell ref="B537:C537"/>
    <mergeCell ref="B538:C538"/>
    <mergeCell ref="B539:C539"/>
    <mergeCell ref="B540:C540"/>
    <mergeCell ref="B541:C541"/>
    <mergeCell ref="B522:C522"/>
    <mergeCell ref="B523:C523"/>
    <mergeCell ref="B524:C524"/>
    <mergeCell ref="B525:C525"/>
    <mergeCell ref="B526:C526"/>
    <mergeCell ref="B532:C532"/>
    <mergeCell ref="B533:C533"/>
    <mergeCell ref="B534:C534"/>
    <mergeCell ref="B535:C535"/>
    <mergeCell ref="B536:C536"/>
    <mergeCell ref="B527:C527"/>
    <mergeCell ref="B528:C528"/>
    <mergeCell ref="B529:C529"/>
    <mergeCell ref="B530:C530"/>
    <mergeCell ref="B531:C531"/>
    <mergeCell ref="B521:C521"/>
    <mergeCell ref="B512:C512"/>
    <mergeCell ref="B513:C513"/>
    <mergeCell ref="B514:C514"/>
    <mergeCell ref="B515:C515"/>
    <mergeCell ref="B516:C516"/>
    <mergeCell ref="B502:C502"/>
    <mergeCell ref="B504:C504"/>
    <mergeCell ref="B505:C505"/>
    <mergeCell ref="B506:C506"/>
    <mergeCell ref="B507:C507"/>
    <mergeCell ref="B509:C509"/>
    <mergeCell ref="B511:C511"/>
    <mergeCell ref="B517:C517"/>
    <mergeCell ref="B518:C518"/>
    <mergeCell ref="B519:C519"/>
    <mergeCell ref="B520:C520"/>
    <mergeCell ref="B510:C510"/>
    <mergeCell ref="B453:C453"/>
    <mergeCell ref="B454:C454"/>
    <mergeCell ref="B423:C423"/>
    <mergeCell ref="B424:C424"/>
    <mergeCell ref="B430:C430"/>
    <mergeCell ref="B433:C433"/>
    <mergeCell ref="B449:C449"/>
    <mergeCell ref="B448:C448"/>
    <mergeCell ref="B425:C425"/>
    <mergeCell ref="B426:C426"/>
    <mergeCell ref="B427:C427"/>
    <mergeCell ref="B428:C428"/>
    <mergeCell ref="B429:C429"/>
    <mergeCell ref="B431:C431"/>
    <mergeCell ref="B432:C432"/>
    <mergeCell ref="B435:C435"/>
    <mergeCell ref="B438:C438"/>
    <mergeCell ref="B439:C439"/>
    <mergeCell ref="B440:C440"/>
    <mergeCell ref="B483:C483"/>
    <mergeCell ref="B455:C455"/>
    <mergeCell ref="A1:G1"/>
    <mergeCell ref="B444:C444"/>
    <mergeCell ref="B445:C445"/>
    <mergeCell ref="B446:C446"/>
    <mergeCell ref="B447:C447"/>
    <mergeCell ref="B436:C436"/>
    <mergeCell ref="B437:C437"/>
    <mergeCell ref="B422:C422"/>
    <mergeCell ref="B441:C441"/>
    <mergeCell ref="B442:C442"/>
    <mergeCell ref="B416:C416"/>
    <mergeCell ref="B421:C421"/>
    <mergeCell ref="B415:C415"/>
    <mergeCell ref="B443:C443"/>
    <mergeCell ref="B419:C419"/>
    <mergeCell ref="B434:C434"/>
    <mergeCell ref="B417:C417"/>
    <mergeCell ref="B418:C418"/>
    <mergeCell ref="B420:C420"/>
    <mergeCell ref="B450:C450"/>
    <mergeCell ref="B451:C451"/>
    <mergeCell ref="B452:C452"/>
  </mergeCells>
  <pageMargins left="0.43307086614173201" right="0.70866141732283505" top="0.74803149606299202" bottom="0.74803149606299202" header="0.31496062992126" footer="0.31496062992126"/>
  <pageSetup paperSize="131"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855"/>
  <sheetViews>
    <sheetView workbookViewId="0">
      <selection activeCell="I610" sqref="I610"/>
    </sheetView>
  </sheetViews>
  <sheetFormatPr defaultColWidth="9" defaultRowHeight="15"/>
  <cols>
    <col min="1" max="1" width="4.7109375" style="722" customWidth="1"/>
    <col min="2" max="2" width="15.7109375" style="721" customWidth="1"/>
    <col min="3" max="3" width="25.7109375" style="721" customWidth="1"/>
    <col min="4" max="4" width="19.7109375" style="721" customWidth="1"/>
    <col min="5" max="5" width="30.7109375" style="721" customWidth="1"/>
    <col min="6" max="6" width="15.7109375" style="721" customWidth="1"/>
    <col min="7" max="7" width="30.7109375" style="721" customWidth="1"/>
    <col min="8" max="8" width="2.7109375" style="721" customWidth="1"/>
    <col min="9" max="9" width="13.42578125" style="519" bestFit="1" customWidth="1"/>
    <col min="10" max="10" width="9.140625" style="519"/>
    <col min="11" max="16384" width="9" style="721"/>
  </cols>
  <sheetData>
    <row r="1" spans="1:10">
      <c r="A1" s="882" t="s">
        <v>1176</v>
      </c>
      <c r="B1" s="882"/>
      <c r="C1" s="882"/>
      <c r="D1" s="882"/>
      <c r="E1" s="882"/>
      <c r="F1" s="882"/>
      <c r="G1" s="882"/>
    </row>
    <row r="2" spans="1:10">
      <c r="D2" s="723"/>
      <c r="F2" s="724"/>
      <c r="G2" s="725"/>
    </row>
    <row r="3" spans="1:10" ht="20.100000000000001" customHeight="1">
      <c r="A3" s="449" t="s">
        <v>2</v>
      </c>
      <c r="B3" s="449" t="s">
        <v>148</v>
      </c>
      <c r="C3" s="449" t="s">
        <v>149</v>
      </c>
      <c r="D3" s="449" t="s">
        <v>150</v>
      </c>
      <c r="E3" s="449" t="s">
        <v>151</v>
      </c>
      <c r="F3" s="726" t="s">
        <v>152</v>
      </c>
      <c r="G3" s="449" t="s">
        <v>3</v>
      </c>
    </row>
    <row r="4" spans="1:10" ht="42">
      <c r="A4" s="292">
        <f>IF(ISBLANK(B4),"",COUNTA($B4:B$4))</f>
        <v>1</v>
      </c>
      <c r="B4" s="291" t="s">
        <v>2806</v>
      </c>
      <c r="C4" s="189" t="s">
        <v>2843</v>
      </c>
      <c r="D4" s="292" t="s">
        <v>158</v>
      </c>
      <c r="E4" s="187" t="s">
        <v>2844</v>
      </c>
      <c r="F4" s="194">
        <v>11512000</v>
      </c>
      <c r="G4" s="186" t="s">
        <v>11</v>
      </c>
    </row>
    <row r="5" spans="1:10" ht="20.100000000000001" customHeight="1">
      <c r="A5" s="292" t="str">
        <f>IF(ISBLANK(B5),"",COUNTA($B$4:B5))</f>
        <v/>
      </c>
      <c r="B5" s="449"/>
      <c r="C5" s="449"/>
      <c r="D5" s="449"/>
      <c r="E5" s="449"/>
      <c r="F5" s="726">
        <f>F6+F7+F8</f>
        <v>188913385</v>
      </c>
      <c r="G5" s="186" t="s">
        <v>2548</v>
      </c>
      <c r="I5" s="728">
        <f>F6+F7</f>
        <v>122845085</v>
      </c>
    </row>
    <row r="6" spans="1:10" ht="42">
      <c r="A6" s="292">
        <f>IF(ISBLANK(B6),"",COUNTA($B$4:B6))</f>
        <v>2</v>
      </c>
      <c r="B6" s="291" t="s">
        <v>2408</v>
      </c>
      <c r="C6" s="189" t="s">
        <v>2415</v>
      </c>
      <c r="D6" s="292" t="s">
        <v>158</v>
      </c>
      <c r="E6" s="187" t="s">
        <v>2464</v>
      </c>
      <c r="F6" s="188">
        <v>17258000</v>
      </c>
      <c r="G6" s="189" t="s">
        <v>2548</v>
      </c>
    </row>
    <row r="7" spans="1:10" ht="73.5">
      <c r="A7" s="292">
        <f>IF(ISBLANK(B7),"",COUNTA($B$4:B7))</f>
        <v>3</v>
      </c>
      <c r="B7" s="291" t="s">
        <v>2602</v>
      </c>
      <c r="C7" s="189" t="s">
        <v>2798</v>
      </c>
      <c r="D7" s="292" t="s">
        <v>158</v>
      </c>
      <c r="E7" s="187" t="s">
        <v>2592</v>
      </c>
      <c r="F7" s="188">
        <v>105587085</v>
      </c>
      <c r="G7" s="189" t="s">
        <v>2548</v>
      </c>
    </row>
    <row r="8" spans="1:10" ht="31.5">
      <c r="A8" s="292"/>
      <c r="B8" s="291"/>
      <c r="C8" s="189"/>
      <c r="D8" s="292"/>
      <c r="E8" s="190" t="s">
        <v>2373</v>
      </c>
      <c r="F8" s="203">
        <v>66068300</v>
      </c>
      <c r="G8" s="192" t="s">
        <v>13</v>
      </c>
    </row>
    <row r="9" spans="1:10" ht="52.5">
      <c r="A9" s="292">
        <f>IF(ISBLANK(B9),"",COUNTA($B$4:B9))</f>
        <v>4</v>
      </c>
      <c r="B9" s="291" t="s">
        <v>2356</v>
      </c>
      <c r="C9" s="189" t="s">
        <v>2359</v>
      </c>
      <c r="D9" s="292" t="s">
        <v>158</v>
      </c>
      <c r="E9" s="187" t="s">
        <v>2365</v>
      </c>
      <c r="F9" s="194">
        <v>81770000</v>
      </c>
      <c r="G9" s="186" t="s">
        <v>14</v>
      </c>
    </row>
    <row r="10" spans="1:10" ht="21" customHeight="1">
      <c r="A10" s="292" t="str">
        <f>IF(ISBLANK(B10),"",COUNTA($B$4:B10))</f>
        <v/>
      </c>
      <c r="B10" s="727"/>
      <c r="C10" s="727"/>
      <c r="D10" s="727"/>
      <c r="E10" s="727"/>
      <c r="F10" s="158">
        <f>SUM(F11:F20)</f>
        <v>98306062604</v>
      </c>
      <c r="G10" s="186" t="s">
        <v>16</v>
      </c>
      <c r="I10" s="728"/>
    </row>
    <row r="11" spans="1:10" ht="63">
      <c r="A11" s="292">
        <f>IF(ISBLANK(B11),"",COUNTA($B$4:B11))</f>
        <v>5</v>
      </c>
      <c r="B11" s="291" t="s">
        <v>2115</v>
      </c>
      <c r="C11" s="189" t="s">
        <v>2114</v>
      </c>
      <c r="D11" s="292" t="s">
        <v>158</v>
      </c>
      <c r="E11" s="187" t="s">
        <v>2116</v>
      </c>
      <c r="F11" s="188">
        <v>20548475258</v>
      </c>
      <c r="G11" s="189" t="s">
        <v>16</v>
      </c>
      <c r="H11" s="729"/>
      <c r="I11" s="721"/>
      <c r="J11" s="721"/>
    </row>
    <row r="12" spans="1:10" ht="63">
      <c r="A12" s="292">
        <f>IF(ISBLANK(B12),"",COUNTA($B$4:B12))</f>
        <v>6</v>
      </c>
      <c r="B12" s="291" t="s">
        <v>2115</v>
      </c>
      <c r="C12" s="189" t="s">
        <v>2117</v>
      </c>
      <c r="D12" s="292" t="s">
        <v>158</v>
      </c>
      <c r="E12" s="187" t="s">
        <v>2118</v>
      </c>
      <c r="F12" s="481">
        <v>17936765906</v>
      </c>
      <c r="G12" s="189" t="s">
        <v>16</v>
      </c>
    </row>
    <row r="13" spans="1:10" ht="58.5" customHeight="1">
      <c r="A13" s="292">
        <f>IF(ISBLANK(B13),"",COUNTA($B$4:B13))</f>
        <v>7</v>
      </c>
      <c r="B13" s="291" t="s">
        <v>2115</v>
      </c>
      <c r="C13" s="189" t="s">
        <v>2119</v>
      </c>
      <c r="D13" s="292" t="s">
        <v>158</v>
      </c>
      <c r="E13" s="187" t="s">
        <v>2120</v>
      </c>
      <c r="F13" s="481">
        <v>81828934</v>
      </c>
      <c r="G13" s="189" t="s">
        <v>16</v>
      </c>
      <c r="H13" s="519"/>
      <c r="I13" s="730"/>
      <c r="J13" s="12"/>
    </row>
    <row r="14" spans="1:10" ht="52.5">
      <c r="A14" s="292">
        <f>IF(ISBLANK(B14),"",COUNTA($B$4:B14))</f>
        <v>8</v>
      </c>
      <c r="B14" s="291" t="s">
        <v>2249</v>
      </c>
      <c r="C14" s="189" t="s">
        <v>2276</v>
      </c>
      <c r="D14" s="292" t="s">
        <v>158</v>
      </c>
      <c r="E14" s="187" t="s">
        <v>2800</v>
      </c>
      <c r="F14" s="188">
        <v>2670665816</v>
      </c>
      <c r="G14" s="189" t="s">
        <v>16</v>
      </c>
    </row>
    <row r="15" spans="1:10" ht="52.5">
      <c r="A15" s="292">
        <f>IF(ISBLANK(B15),"",COUNTA($B$4:B15))</f>
        <v>9</v>
      </c>
      <c r="B15" s="291" t="s">
        <v>2249</v>
      </c>
      <c r="C15" s="189" t="s">
        <v>2277</v>
      </c>
      <c r="D15" s="292" t="s">
        <v>158</v>
      </c>
      <c r="E15" s="187" t="s">
        <v>2284</v>
      </c>
      <c r="F15" s="188">
        <v>259876032</v>
      </c>
      <c r="G15" s="189" t="s">
        <v>16</v>
      </c>
    </row>
    <row r="16" spans="1:10" ht="42">
      <c r="A16" s="292">
        <f>IF(ISBLANK(B16),"",COUNTA($B$4:B16))</f>
        <v>10</v>
      </c>
      <c r="B16" s="291" t="s">
        <v>2433</v>
      </c>
      <c r="C16" s="189" t="s">
        <v>2456</v>
      </c>
      <c r="D16" s="292" t="s">
        <v>158</v>
      </c>
      <c r="E16" s="187" t="s">
        <v>2801</v>
      </c>
      <c r="F16" s="188">
        <v>1110928570</v>
      </c>
      <c r="G16" s="189" t="s">
        <v>16</v>
      </c>
    </row>
    <row r="17" spans="1:7" ht="52.5">
      <c r="A17" s="292">
        <f>IF(ISBLANK(B17),"",COUNTA($B$4:B17))</f>
        <v>11</v>
      </c>
      <c r="B17" s="291" t="s">
        <v>2603</v>
      </c>
      <c r="C17" s="189" t="s">
        <v>2802</v>
      </c>
      <c r="D17" s="292" t="s">
        <v>158</v>
      </c>
      <c r="E17" s="187" t="s">
        <v>2804</v>
      </c>
      <c r="F17" s="188">
        <v>352101152</v>
      </c>
      <c r="G17" s="189" t="s">
        <v>16</v>
      </c>
    </row>
    <row r="18" spans="1:7" ht="52.5">
      <c r="A18" s="292">
        <f>IF(ISBLANK(B18),"",COUNTA($B$4:B18))</f>
        <v>12</v>
      </c>
      <c r="B18" s="291" t="s">
        <v>2603</v>
      </c>
      <c r="C18" s="189" t="s">
        <v>2803</v>
      </c>
      <c r="D18" s="292" t="s">
        <v>158</v>
      </c>
      <c r="E18" s="187" t="s">
        <v>2805</v>
      </c>
      <c r="F18" s="188">
        <v>2858636352</v>
      </c>
      <c r="G18" s="189" t="s">
        <v>16</v>
      </c>
    </row>
    <row r="19" spans="1:7" ht="58.5" customHeight="1">
      <c r="A19" s="292">
        <f>IF(ISBLANK(B19),"",COUNTA($B$4:B19))</f>
        <v>13</v>
      </c>
      <c r="B19" s="291" t="s">
        <v>2941</v>
      </c>
      <c r="C19" s="189" t="s">
        <v>3000</v>
      </c>
      <c r="D19" s="292" t="s">
        <v>158</v>
      </c>
      <c r="E19" s="187" t="s">
        <v>3001</v>
      </c>
      <c r="F19" s="188">
        <v>9838640032</v>
      </c>
      <c r="G19" s="189" t="s">
        <v>16</v>
      </c>
    </row>
    <row r="20" spans="1:7" ht="58.5" customHeight="1">
      <c r="A20" s="292">
        <f>IF(ISBLANK(B20),"",COUNTA($B$4:B20))</f>
        <v>14</v>
      </c>
      <c r="B20" s="291" t="s">
        <v>2941</v>
      </c>
      <c r="C20" s="189" t="s">
        <v>3002</v>
      </c>
      <c r="D20" s="292" t="s">
        <v>158</v>
      </c>
      <c r="E20" s="187" t="s">
        <v>3003</v>
      </c>
      <c r="F20" s="188">
        <v>42648144552</v>
      </c>
      <c r="G20" s="189" t="s">
        <v>16</v>
      </c>
    </row>
    <row r="21" spans="1:7" ht="52.5">
      <c r="A21" s="292">
        <f>IF(ISBLANK(B21),"",COUNTA($B$4:B21))</f>
        <v>15</v>
      </c>
      <c r="B21" s="291" t="s">
        <v>2806</v>
      </c>
      <c r="C21" s="189" t="s">
        <v>2845</v>
      </c>
      <c r="D21" s="292" t="s">
        <v>158</v>
      </c>
      <c r="E21" s="187" t="s">
        <v>2846</v>
      </c>
      <c r="F21" s="194">
        <v>4296000</v>
      </c>
      <c r="G21" s="186" t="s">
        <v>17</v>
      </c>
    </row>
    <row r="22" spans="1:7" ht="24" customHeight="1">
      <c r="A22" s="292" t="str">
        <f>IF(ISBLANK(B22),"",COUNTA($B$4:B22))</f>
        <v/>
      </c>
      <c r="B22" s="291"/>
      <c r="C22" s="189"/>
      <c r="D22" s="292"/>
      <c r="E22" s="187"/>
      <c r="F22" s="194">
        <f>F23+F24</f>
        <v>19892085</v>
      </c>
      <c r="G22" s="186" t="s">
        <v>21</v>
      </c>
    </row>
    <row r="23" spans="1:7" ht="63">
      <c r="A23" s="292">
        <f>IF(ISBLANK(B23),"",COUNTA($B$4:B23))</f>
        <v>16</v>
      </c>
      <c r="B23" s="291" t="s">
        <v>2408</v>
      </c>
      <c r="C23" s="189" t="s">
        <v>2416</v>
      </c>
      <c r="D23" s="292" t="s">
        <v>158</v>
      </c>
      <c r="E23" s="187" t="s">
        <v>2466</v>
      </c>
      <c r="F23" s="188">
        <v>9794085</v>
      </c>
      <c r="G23" s="189" t="s">
        <v>21</v>
      </c>
    </row>
    <row r="24" spans="1:7" ht="52.5">
      <c r="A24" s="292">
        <f>IF(ISBLANK(B24),"",COUNTA($B$4:B24))</f>
        <v>17</v>
      </c>
      <c r="B24" s="291" t="s">
        <v>2806</v>
      </c>
      <c r="C24" s="189" t="s">
        <v>2859</v>
      </c>
      <c r="D24" s="292" t="s">
        <v>158</v>
      </c>
      <c r="E24" s="187" t="s">
        <v>2860</v>
      </c>
      <c r="F24" s="188">
        <v>10098000</v>
      </c>
      <c r="G24" s="189" t="s">
        <v>21</v>
      </c>
    </row>
    <row r="25" spans="1:7" ht="42">
      <c r="A25" s="292">
        <f>IF(ISBLANK(B25),"",COUNTA($B$4:B25))</f>
        <v>18</v>
      </c>
      <c r="B25" s="291" t="s">
        <v>2115</v>
      </c>
      <c r="C25" s="189" t="s">
        <v>2157</v>
      </c>
      <c r="D25" s="292" t="s">
        <v>158</v>
      </c>
      <c r="E25" s="187" t="s">
        <v>2170</v>
      </c>
      <c r="F25" s="194">
        <v>14446650</v>
      </c>
      <c r="G25" s="186" t="s">
        <v>22</v>
      </c>
    </row>
    <row r="26" spans="1:7" ht="52.5">
      <c r="A26" s="292">
        <f>IF(ISBLANK(B26),"",COUNTA($B$4:B26))</f>
        <v>19</v>
      </c>
      <c r="B26" s="291" t="s">
        <v>2115</v>
      </c>
      <c r="C26" s="189" t="s">
        <v>2156</v>
      </c>
      <c r="D26" s="292" t="s">
        <v>158</v>
      </c>
      <c r="E26" s="187" t="s">
        <v>2168</v>
      </c>
      <c r="F26" s="194">
        <v>54400000</v>
      </c>
      <c r="G26" s="186" t="s">
        <v>31</v>
      </c>
    </row>
    <row r="27" spans="1:7" ht="52.5">
      <c r="A27" s="292">
        <f>IF(ISBLANK(B27),"",COUNTA($B$4:B27))</f>
        <v>20</v>
      </c>
      <c r="B27" s="291" t="s">
        <v>2408</v>
      </c>
      <c r="C27" s="189" t="s">
        <v>2414</v>
      </c>
      <c r="D27" s="292" t="s">
        <v>158</v>
      </c>
      <c r="E27" s="187" t="s">
        <v>2463</v>
      </c>
      <c r="F27" s="194">
        <v>9480000</v>
      </c>
      <c r="G27" s="186" t="s">
        <v>38</v>
      </c>
    </row>
    <row r="28" spans="1:7" ht="31.5">
      <c r="A28" s="292" t="str">
        <f>IF(ISBLANK(B28),"",COUNTA($B$4:B28))</f>
        <v/>
      </c>
      <c r="B28" s="291"/>
      <c r="C28" s="189"/>
      <c r="D28" s="292"/>
      <c r="E28" s="187"/>
      <c r="F28" s="194">
        <f>F29+F30+F31</f>
        <v>75375620</v>
      </c>
      <c r="G28" s="186" t="s">
        <v>39</v>
      </c>
    </row>
    <row r="29" spans="1:7" ht="63">
      <c r="A29" s="292">
        <f>IF(ISBLANK(B29),"",COUNTA($B$4:B29))</f>
        <v>21</v>
      </c>
      <c r="B29" s="291" t="s">
        <v>2361</v>
      </c>
      <c r="C29" s="189" t="s">
        <v>2360</v>
      </c>
      <c r="D29" s="292" t="s">
        <v>158</v>
      </c>
      <c r="E29" s="187" t="s">
        <v>2370</v>
      </c>
      <c r="F29" s="188">
        <v>11100000</v>
      </c>
      <c r="G29" s="189" t="s">
        <v>39</v>
      </c>
    </row>
    <row r="30" spans="1:7" ht="56.25" customHeight="1">
      <c r="A30" s="292">
        <f>IF(ISBLANK(B30),"",COUNTA($B$4:B30))</f>
        <v>22</v>
      </c>
      <c r="B30" s="291" t="s">
        <v>2361</v>
      </c>
      <c r="C30" s="189" t="s">
        <v>2362</v>
      </c>
      <c r="D30" s="292" t="s">
        <v>158</v>
      </c>
      <c r="E30" s="187" t="s">
        <v>2371</v>
      </c>
      <c r="F30" s="188">
        <v>8840000</v>
      </c>
      <c r="G30" s="189" t="s">
        <v>39</v>
      </c>
    </row>
    <row r="31" spans="1:7" ht="75">
      <c r="A31" s="292">
        <f>IF(ISBLANK(B31),"",COUNTA($B$4:B31))</f>
        <v>23</v>
      </c>
      <c r="B31" s="291" t="s">
        <v>2602</v>
      </c>
      <c r="C31" s="189" t="s">
        <v>2589</v>
      </c>
      <c r="D31" s="292" t="s">
        <v>158</v>
      </c>
      <c r="E31" s="733" t="s">
        <v>2600</v>
      </c>
      <c r="F31" s="188">
        <v>55435620</v>
      </c>
      <c r="G31" s="189" t="s">
        <v>39</v>
      </c>
    </row>
    <row r="32" spans="1:7" ht="24" customHeight="1">
      <c r="A32" s="292" t="str">
        <f>IF(ISBLANK(B32),"",COUNTA($B$4:B32))</f>
        <v/>
      </c>
      <c r="B32" s="291"/>
      <c r="C32" s="189"/>
      <c r="D32" s="292"/>
      <c r="E32" s="187"/>
      <c r="F32" s="194">
        <f>F33+F34</f>
        <v>55341388</v>
      </c>
      <c r="G32" s="186" t="s">
        <v>42</v>
      </c>
    </row>
    <row r="33" spans="1:9" ht="63">
      <c r="A33" s="292">
        <f>IF(ISBLANK(B33),"",COUNTA($B$4:B33))</f>
        <v>24</v>
      </c>
      <c r="B33" s="291" t="s">
        <v>2356</v>
      </c>
      <c r="C33" s="189" t="s">
        <v>2358</v>
      </c>
      <c r="D33" s="292" t="s">
        <v>158</v>
      </c>
      <c r="E33" s="187" t="s">
        <v>2364</v>
      </c>
      <c r="F33" s="188">
        <v>19536000</v>
      </c>
      <c r="G33" s="189" t="s">
        <v>42</v>
      </c>
    </row>
    <row r="34" spans="1:9" ht="53.25" customHeight="1">
      <c r="A34" s="292">
        <f>IF(ISBLANK(B34),"",COUNTA($B$4:B34))</f>
        <v>25</v>
      </c>
      <c r="B34" s="291" t="s">
        <v>2408</v>
      </c>
      <c r="C34" s="189" t="s">
        <v>2409</v>
      </c>
      <c r="D34" s="292" t="s">
        <v>158</v>
      </c>
      <c r="E34" s="187" t="s">
        <v>2457</v>
      </c>
      <c r="F34" s="188">
        <v>35805388</v>
      </c>
      <c r="G34" s="189" t="s">
        <v>42</v>
      </c>
    </row>
    <row r="35" spans="1:9" ht="24" customHeight="1">
      <c r="A35" s="292" t="str">
        <f>IF(ISBLANK(B35),"",COUNTA($B$4:B35))</f>
        <v/>
      </c>
      <c r="B35" s="291"/>
      <c r="C35" s="189"/>
      <c r="D35" s="292"/>
      <c r="E35" s="187"/>
      <c r="F35" s="194">
        <f>F36+F37</f>
        <v>195200000</v>
      </c>
      <c r="G35" s="186" t="s">
        <v>43</v>
      </c>
    </row>
    <row r="36" spans="1:9" ht="52.5">
      <c r="A36" s="292">
        <f>IF(ISBLANK(B36),"",COUNTA($B$4:B36))</f>
        <v>26</v>
      </c>
      <c r="B36" s="291" t="s">
        <v>2115</v>
      </c>
      <c r="C36" s="189" t="s">
        <v>2180</v>
      </c>
      <c r="D36" s="292" t="s">
        <v>158</v>
      </c>
      <c r="E36" s="187" t="s">
        <v>2182</v>
      </c>
      <c r="F36" s="188">
        <v>97600000</v>
      </c>
      <c r="G36" s="189" t="s">
        <v>43</v>
      </c>
    </row>
    <row r="37" spans="1:9" ht="58.5" customHeight="1">
      <c r="A37" s="292">
        <f>IF(ISBLANK(B37),"",COUNTA($B$4:B37))</f>
        <v>27</v>
      </c>
      <c r="B37" s="291" t="s">
        <v>2928</v>
      </c>
      <c r="C37" s="189" t="s">
        <v>2939</v>
      </c>
      <c r="D37" s="292" t="s">
        <v>158</v>
      </c>
      <c r="E37" s="187" t="s">
        <v>2940</v>
      </c>
      <c r="F37" s="188">
        <v>97600000</v>
      </c>
      <c r="G37" s="189" t="s">
        <v>43</v>
      </c>
    </row>
    <row r="38" spans="1:9" ht="23.25" customHeight="1">
      <c r="A38" s="292" t="str">
        <f>IF(ISBLANK(B38),"",COUNTA($B$4:B38))</f>
        <v/>
      </c>
      <c r="B38" s="291"/>
      <c r="C38" s="189"/>
      <c r="D38" s="292"/>
      <c r="E38" s="187"/>
      <c r="F38" s="194">
        <f>F39+F40</f>
        <v>17484500</v>
      </c>
      <c r="G38" s="186" t="s">
        <v>46</v>
      </c>
    </row>
    <row r="39" spans="1:9" ht="52.5">
      <c r="A39" s="292">
        <f>IF(ISBLANK(B39),"",COUNTA($B$4:B39))</f>
        <v>28</v>
      </c>
      <c r="B39" s="291" t="s">
        <v>2356</v>
      </c>
      <c r="C39" s="189" t="s">
        <v>2357</v>
      </c>
      <c r="D39" s="292" t="s">
        <v>158</v>
      </c>
      <c r="E39" s="187" t="s">
        <v>2363</v>
      </c>
      <c r="F39" s="188">
        <v>15484500</v>
      </c>
      <c r="G39" s="189" t="s">
        <v>46</v>
      </c>
    </row>
    <row r="40" spans="1:9" ht="21">
      <c r="A40" s="292" t="str">
        <f>IF(ISBLANK(B40),"",COUNTA($B$4:B40))</f>
        <v/>
      </c>
      <c r="B40" s="291"/>
      <c r="C40" s="189"/>
      <c r="D40" s="292"/>
      <c r="E40" s="190" t="s">
        <v>2373</v>
      </c>
      <c r="F40" s="203">
        <v>2000000</v>
      </c>
      <c r="G40" s="192" t="s">
        <v>46</v>
      </c>
    </row>
    <row r="41" spans="1:9" ht="24" customHeight="1">
      <c r="A41" s="292" t="str">
        <f>IF(ISBLANK(B41),"",COUNTA($B$4:B41))</f>
        <v/>
      </c>
      <c r="B41" s="291"/>
      <c r="C41" s="189"/>
      <c r="D41" s="292"/>
      <c r="E41" s="189"/>
      <c r="F41" s="194">
        <f>F42+F43+F44+F45</f>
        <v>375646480</v>
      </c>
      <c r="G41" s="186" t="s">
        <v>2549</v>
      </c>
      <c r="I41" s="728">
        <f>F42+F43+F44</f>
        <v>373546480</v>
      </c>
    </row>
    <row r="42" spans="1:9" ht="52.5">
      <c r="A42" s="292">
        <f>IF(ISBLANK(B42),"",COUNTA($B$4:B42))</f>
        <v>29</v>
      </c>
      <c r="B42" s="291" t="s">
        <v>2433</v>
      </c>
      <c r="C42" s="189" t="s">
        <v>2450</v>
      </c>
      <c r="D42" s="292" t="s">
        <v>158</v>
      </c>
      <c r="E42" s="187" t="s">
        <v>2476</v>
      </c>
      <c r="F42" s="188">
        <v>4328000</v>
      </c>
      <c r="G42" s="189" t="s">
        <v>2549</v>
      </c>
    </row>
    <row r="43" spans="1:9" ht="63">
      <c r="A43" s="292">
        <f>IF(ISBLANK(B43),"",COUNTA($B$4:B43))</f>
        <v>30</v>
      </c>
      <c r="B43" s="291" t="s">
        <v>2806</v>
      </c>
      <c r="C43" s="189" t="s">
        <v>2851</v>
      </c>
      <c r="D43" s="292" t="s">
        <v>158</v>
      </c>
      <c r="E43" s="187" t="s">
        <v>2852</v>
      </c>
      <c r="F43" s="188">
        <v>350757556</v>
      </c>
      <c r="G43" s="189" t="s">
        <v>2549</v>
      </c>
    </row>
    <row r="44" spans="1:9" ht="73.5">
      <c r="A44" s="292">
        <f>IF(ISBLANK(B44),"",COUNTA($B$4:B44))</f>
        <v>31</v>
      </c>
      <c r="B44" s="291" t="s">
        <v>2806</v>
      </c>
      <c r="C44" s="189" t="s">
        <v>2853</v>
      </c>
      <c r="D44" s="292" t="s">
        <v>158</v>
      </c>
      <c r="E44" s="187" t="s">
        <v>2854</v>
      </c>
      <c r="F44" s="188">
        <v>18460924</v>
      </c>
      <c r="G44" s="189" t="s">
        <v>2549</v>
      </c>
    </row>
    <row r="45" spans="1:9" ht="21">
      <c r="A45" s="292" t="str">
        <f>IF(ISBLANK(B45),"",COUNTA($B$4:B45))</f>
        <v/>
      </c>
      <c r="B45" s="291"/>
      <c r="C45" s="189"/>
      <c r="D45" s="292"/>
      <c r="E45" s="190" t="s">
        <v>2373</v>
      </c>
      <c r="F45" s="203">
        <v>2100000</v>
      </c>
      <c r="G45" s="192" t="s">
        <v>47</v>
      </c>
    </row>
    <row r="46" spans="1:9" ht="24" customHeight="1">
      <c r="A46" s="292" t="str">
        <f>IF(ISBLANK(B46),"",COUNTA($B$4:B46))</f>
        <v/>
      </c>
      <c r="B46" s="291"/>
      <c r="C46" s="189"/>
      <c r="D46" s="292"/>
      <c r="E46" s="187"/>
      <c r="F46" s="194">
        <f>SUM(F47:F76)</f>
        <v>703029282</v>
      </c>
      <c r="G46" s="186" t="s">
        <v>681</v>
      </c>
      <c r="I46" s="728"/>
    </row>
    <row r="47" spans="1:9" ht="73.5" customHeight="1">
      <c r="A47" s="292">
        <f>IF(ISBLANK(B47),"",COUNTA($B$4:B47))</f>
        <v>32</v>
      </c>
      <c r="B47" s="291" t="s">
        <v>2202</v>
      </c>
      <c r="C47" s="189" t="s">
        <v>2213</v>
      </c>
      <c r="D47" s="292" t="s">
        <v>158</v>
      </c>
      <c r="E47" s="187" t="s">
        <v>2223</v>
      </c>
      <c r="F47" s="188">
        <v>28108768</v>
      </c>
      <c r="G47" s="189" t="s">
        <v>681</v>
      </c>
    </row>
    <row r="48" spans="1:9" ht="73.5">
      <c r="A48" s="292">
        <f>IF(ISBLANK(B48),"",COUNTA($B$4:B48))</f>
        <v>33</v>
      </c>
      <c r="B48" s="291" t="s">
        <v>2202</v>
      </c>
      <c r="C48" s="189" t="s">
        <v>2217</v>
      </c>
      <c r="D48" s="292" t="s">
        <v>158</v>
      </c>
      <c r="E48" s="187" t="s">
        <v>2224</v>
      </c>
      <c r="F48" s="188">
        <v>7245734</v>
      </c>
      <c r="G48" s="189" t="s">
        <v>681</v>
      </c>
    </row>
    <row r="49" spans="1:8" ht="73.5">
      <c r="A49" s="292">
        <f>IF(ISBLANK(B49),"",COUNTA($B$4:B49))</f>
        <v>34</v>
      </c>
      <c r="B49" s="291" t="s">
        <v>2202</v>
      </c>
      <c r="C49" s="189" t="s">
        <v>2233</v>
      </c>
      <c r="D49" s="292" t="s">
        <v>158</v>
      </c>
      <c r="E49" s="187" t="s">
        <v>2245</v>
      </c>
      <c r="F49" s="188">
        <v>36228665</v>
      </c>
      <c r="G49" s="189" t="s">
        <v>681</v>
      </c>
    </row>
    <row r="50" spans="1:8" ht="75" customHeight="1">
      <c r="A50" s="292">
        <f>IF(ISBLANK(B50),"",COUNTA($B$4:B50))</f>
        <v>35</v>
      </c>
      <c r="B50" s="291" t="s">
        <v>2202</v>
      </c>
      <c r="C50" s="189" t="s">
        <v>2239</v>
      </c>
      <c r="D50" s="292" t="s">
        <v>158</v>
      </c>
      <c r="E50" s="187" t="s">
        <v>2246</v>
      </c>
      <c r="F50" s="188">
        <v>7245733</v>
      </c>
      <c r="G50" s="189" t="s">
        <v>681</v>
      </c>
    </row>
    <row r="51" spans="1:8" ht="75" customHeight="1">
      <c r="A51" s="292">
        <f>IF(ISBLANK(B51),"",COUNTA($B$4:B51))</f>
        <v>36</v>
      </c>
      <c r="B51" s="291" t="s">
        <v>2333</v>
      </c>
      <c r="C51" s="189" t="s">
        <v>2334</v>
      </c>
      <c r="D51" s="292" t="s">
        <v>158</v>
      </c>
      <c r="E51" s="187" t="s">
        <v>2332</v>
      </c>
      <c r="F51" s="188">
        <v>36228605</v>
      </c>
      <c r="G51" s="189" t="s">
        <v>681</v>
      </c>
      <c r="H51" s="731"/>
    </row>
    <row r="52" spans="1:8" ht="75" customHeight="1">
      <c r="A52" s="292">
        <f>IF(ISBLANK(B52),"",COUNTA($B$4:B52))</f>
        <v>37</v>
      </c>
      <c r="B52" s="291" t="s">
        <v>2333</v>
      </c>
      <c r="C52" s="189" t="s">
        <v>2336</v>
      </c>
      <c r="D52" s="292" t="s">
        <v>158</v>
      </c>
      <c r="E52" s="187" t="s">
        <v>2335</v>
      </c>
      <c r="F52" s="188">
        <v>7245721</v>
      </c>
      <c r="G52" s="189" t="s">
        <v>681</v>
      </c>
      <c r="H52" s="731"/>
    </row>
    <row r="53" spans="1:8" ht="73.5">
      <c r="A53" s="292">
        <f>IF(ISBLANK(B53),"",COUNTA($B$4:B53))</f>
        <v>38</v>
      </c>
      <c r="B53" s="291" t="s">
        <v>2408</v>
      </c>
      <c r="C53" s="189" t="s">
        <v>2420</v>
      </c>
      <c r="D53" s="292" t="s">
        <v>158</v>
      </c>
      <c r="E53" s="187" t="s">
        <v>2469</v>
      </c>
      <c r="F53" s="188">
        <v>101439974</v>
      </c>
      <c r="G53" s="189" t="s">
        <v>681</v>
      </c>
    </row>
    <row r="54" spans="1:8" ht="74.25" customHeight="1">
      <c r="A54" s="292">
        <f>IF(ISBLANK(B54),"",COUNTA($B$4:B54))</f>
        <v>39</v>
      </c>
      <c r="B54" s="291" t="s">
        <v>2408</v>
      </c>
      <c r="C54" s="189" t="s">
        <v>2426</v>
      </c>
      <c r="D54" s="292" t="s">
        <v>158</v>
      </c>
      <c r="E54" s="187" t="s">
        <v>2470</v>
      </c>
      <c r="F54" s="188">
        <v>7245713</v>
      </c>
      <c r="G54" s="189" t="s">
        <v>681</v>
      </c>
    </row>
    <row r="55" spans="1:8" ht="73.5">
      <c r="A55" s="292">
        <f>IF(ISBLANK(B55),"",COUNTA($B$4:B55))</f>
        <v>40</v>
      </c>
      <c r="B55" s="291" t="s">
        <v>2433</v>
      </c>
      <c r="C55" s="189" t="s">
        <v>2431</v>
      </c>
      <c r="D55" s="292" t="s">
        <v>158</v>
      </c>
      <c r="E55" s="187" t="s">
        <v>2471</v>
      </c>
      <c r="F55" s="188">
        <v>28118370</v>
      </c>
      <c r="G55" s="189" t="s">
        <v>681</v>
      </c>
    </row>
    <row r="56" spans="1:8" ht="73.5">
      <c r="A56" s="292">
        <f>IF(ISBLANK(B56),"",COUNTA($B$4:B56))</f>
        <v>41</v>
      </c>
      <c r="B56" s="291" t="s">
        <v>2433</v>
      </c>
      <c r="C56" s="189" t="s">
        <v>2440</v>
      </c>
      <c r="D56" s="292" t="s">
        <v>158</v>
      </c>
      <c r="E56" s="187" t="s">
        <v>2472</v>
      </c>
      <c r="F56" s="188">
        <v>7245750</v>
      </c>
      <c r="G56" s="189" t="s">
        <v>681</v>
      </c>
    </row>
    <row r="57" spans="1:8" ht="73.5">
      <c r="A57" s="292">
        <f>IF(ISBLANK(B57),"",COUNTA($B$4:B57))</f>
        <v>42</v>
      </c>
      <c r="B57" s="291" t="s">
        <v>2433</v>
      </c>
      <c r="C57" s="189" t="s">
        <v>2510</v>
      </c>
      <c r="D57" s="292" t="s">
        <v>158</v>
      </c>
      <c r="E57" s="187" t="s">
        <v>2543</v>
      </c>
      <c r="F57" s="188">
        <v>27831702</v>
      </c>
      <c r="G57" s="189" t="s">
        <v>681</v>
      </c>
    </row>
    <row r="58" spans="1:8" ht="77.25" customHeight="1">
      <c r="A58" s="292">
        <f>IF(ISBLANK(B58),"",COUNTA($B$4:B58))</f>
        <v>43</v>
      </c>
      <c r="B58" s="291" t="s">
        <v>2433</v>
      </c>
      <c r="C58" s="189" t="s">
        <v>2514</v>
      </c>
      <c r="D58" s="292" t="s">
        <v>158</v>
      </c>
      <c r="E58" s="187" t="s">
        <v>2544</v>
      </c>
      <c r="F58" s="188">
        <v>7245706</v>
      </c>
      <c r="G58" s="189" t="s">
        <v>681</v>
      </c>
    </row>
    <row r="59" spans="1:8" ht="73.5">
      <c r="A59" s="292">
        <f>IF(ISBLANK(B59),"",COUNTA($B$4:B59))</f>
        <v>44</v>
      </c>
      <c r="B59" s="291" t="s">
        <v>2433</v>
      </c>
      <c r="C59" s="189" t="s">
        <v>2522</v>
      </c>
      <c r="D59" s="292" t="s">
        <v>158</v>
      </c>
      <c r="E59" s="187" t="s">
        <v>2545</v>
      </c>
      <c r="F59" s="188">
        <v>36228597</v>
      </c>
      <c r="G59" s="189" t="s">
        <v>681</v>
      </c>
    </row>
    <row r="60" spans="1:8" ht="73.5">
      <c r="A60" s="292">
        <f>IF(ISBLANK(B60),"",COUNTA($B$4:B60))</f>
        <v>45</v>
      </c>
      <c r="B60" s="291" t="s">
        <v>2433</v>
      </c>
      <c r="C60" s="189" t="s">
        <v>2527</v>
      </c>
      <c r="D60" s="292" t="s">
        <v>158</v>
      </c>
      <c r="E60" s="187" t="s">
        <v>2546</v>
      </c>
      <c r="F60" s="188">
        <v>7245720</v>
      </c>
      <c r="G60" s="189" t="s">
        <v>681</v>
      </c>
    </row>
    <row r="61" spans="1:8" ht="73.5">
      <c r="A61" s="292">
        <f>IF(ISBLANK(B61),"",COUNTA($B$4:B61))</f>
        <v>46</v>
      </c>
      <c r="B61" s="291" t="s">
        <v>2603</v>
      </c>
      <c r="C61" s="189" t="s">
        <v>2631</v>
      </c>
      <c r="D61" s="292" t="s">
        <v>158</v>
      </c>
      <c r="E61" s="187" t="s">
        <v>2712</v>
      </c>
      <c r="F61" s="188">
        <v>27783423</v>
      </c>
      <c r="G61" s="189" t="s">
        <v>681</v>
      </c>
    </row>
    <row r="62" spans="1:8" ht="73.5">
      <c r="A62" s="292">
        <f>IF(ISBLANK(B62),"",COUNTA($B$4:B62))</f>
        <v>47</v>
      </c>
      <c r="B62" s="291" t="s">
        <v>2603</v>
      </c>
      <c r="C62" s="189" t="s">
        <v>2638</v>
      </c>
      <c r="D62" s="292" t="s">
        <v>158</v>
      </c>
      <c r="E62" s="187" t="s">
        <v>2713</v>
      </c>
      <c r="F62" s="188">
        <v>7245743</v>
      </c>
      <c r="G62" s="189" t="s">
        <v>681</v>
      </c>
    </row>
    <row r="63" spans="1:8" ht="63">
      <c r="A63" s="292">
        <f>IF(ISBLANK(B63),"",COUNTA($B$4:B63))</f>
        <v>48</v>
      </c>
      <c r="B63" s="291" t="s">
        <v>2603</v>
      </c>
      <c r="C63" s="189" t="s">
        <v>2651</v>
      </c>
      <c r="D63" s="292" t="s">
        <v>158</v>
      </c>
      <c r="E63" s="187" t="s">
        <v>2722</v>
      </c>
      <c r="F63" s="188">
        <v>80112190</v>
      </c>
      <c r="G63" s="189" t="s">
        <v>681</v>
      </c>
    </row>
    <row r="64" spans="1:8" ht="75.75" customHeight="1">
      <c r="A64" s="292">
        <f>IF(ISBLANK(B64),"",COUNTA($B$4:B64))</f>
        <v>49</v>
      </c>
      <c r="B64" s="291" t="s">
        <v>2603</v>
      </c>
      <c r="C64" s="189" t="s">
        <v>2659</v>
      </c>
      <c r="D64" s="292" t="s">
        <v>158</v>
      </c>
      <c r="E64" s="187" t="s">
        <v>2723</v>
      </c>
      <c r="F64" s="188">
        <v>7245740</v>
      </c>
      <c r="G64" s="189" t="s">
        <v>681</v>
      </c>
    </row>
    <row r="65" spans="1:10" ht="73.5">
      <c r="A65" s="292">
        <f>IF(ISBLANK(B65),"",COUNTA($B$4:B65))</f>
        <v>50</v>
      </c>
      <c r="B65" s="291" t="s">
        <v>2603</v>
      </c>
      <c r="C65" s="189" t="s">
        <v>2663</v>
      </c>
      <c r="D65" s="292" t="s">
        <v>158</v>
      </c>
      <c r="E65" s="187" t="s">
        <v>2724</v>
      </c>
      <c r="F65" s="188">
        <v>36228535</v>
      </c>
      <c r="G65" s="189" t="s">
        <v>681</v>
      </c>
    </row>
    <row r="66" spans="1:10" ht="73.5">
      <c r="A66" s="292">
        <f>IF(ISBLANK(B66),"",COUNTA($B$4:B66))</f>
        <v>51</v>
      </c>
      <c r="B66" s="291" t="s">
        <v>2603</v>
      </c>
      <c r="C66" s="189" t="s">
        <v>2668</v>
      </c>
      <c r="D66" s="292" t="s">
        <v>158</v>
      </c>
      <c r="E66" s="187" t="s">
        <v>2725</v>
      </c>
      <c r="F66" s="188">
        <v>7245707</v>
      </c>
      <c r="G66" s="189" t="s">
        <v>681</v>
      </c>
    </row>
    <row r="67" spans="1:10" ht="73.5">
      <c r="A67" s="292">
        <f>IF(ISBLANK(B67),"",COUNTA($B$4:B67))</f>
        <v>52</v>
      </c>
      <c r="B67" s="291" t="s">
        <v>2603</v>
      </c>
      <c r="C67" s="189" t="s">
        <v>2682</v>
      </c>
      <c r="D67" s="292" t="s">
        <v>158</v>
      </c>
      <c r="E67" s="187" t="s">
        <v>2733</v>
      </c>
      <c r="F67" s="188">
        <v>27781904</v>
      </c>
      <c r="G67" s="189" t="s">
        <v>681</v>
      </c>
    </row>
    <row r="68" spans="1:10" ht="73.5">
      <c r="A68" s="292">
        <f>IF(ISBLANK(B68),"",COUNTA($B$4:B68))</f>
        <v>53</v>
      </c>
      <c r="B68" s="291" t="s">
        <v>2603</v>
      </c>
      <c r="C68" s="189" t="s">
        <v>2692</v>
      </c>
      <c r="D68" s="292" t="s">
        <v>158</v>
      </c>
      <c r="E68" s="187" t="s">
        <v>2729</v>
      </c>
      <c r="F68" s="188">
        <v>7245722</v>
      </c>
      <c r="G68" s="189" t="s">
        <v>681</v>
      </c>
    </row>
    <row r="69" spans="1:10" ht="73.5">
      <c r="A69" s="292">
        <f>IF(ISBLANK(B69),"",COUNTA($B$4:B69))</f>
        <v>54</v>
      </c>
      <c r="B69" s="291" t="s">
        <v>2806</v>
      </c>
      <c r="C69" s="189" t="s">
        <v>2888</v>
      </c>
      <c r="D69" s="292" t="s">
        <v>158</v>
      </c>
      <c r="E69" s="187" t="s">
        <v>2887</v>
      </c>
      <c r="F69" s="188">
        <v>27981315</v>
      </c>
      <c r="G69" s="189" t="s">
        <v>681</v>
      </c>
    </row>
    <row r="70" spans="1:10" ht="73.5">
      <c r="A70" s="292">
        <f>IF(ISBLANK(B70),"",COUNTA($B$4:B70))</f>
        <v>55</v>
      </c>
      <c r="B70" s="291" t="s">
        <v>2806</v>
      </c>
      <c r="C70" s="189" t="s">
        <v>2891</v>
      </c>
      <c r="D70" s="292" t="s">
        <v>158</v>
      </c>
      <c r="E70" s="187" t="s">
        <v>2892</v>
      </c>
      <c r="F70" s="188">
        <v>7245746</v>
      </c>
      <c r="G70" s="189" t="s">
        <v>681</v>
      </c>
    </row>
    <row r="71" spans="1:10" ht="74.25" customHeight="1">
      <c r="A71" s="292">
        <f>IF(ISBLANK(B71),"",COUNTA($B$4:B71))</f>
        <v>56</v>
      </c>
      <c r="B71" s="291" t="s">
        <v>2806</v>
      </c>
      <c r="C71" s="189" t="s">
        <v>2896</v>
      </c>
      <c r="D71" s="292" t="s">
        <v>158</v>
      </c>
      <c r="E71" s="187" t="s">
        <v>2897</v>
      </c>
      <c r="F71" s="188">
        <v>36228714</v>
      </c>
      <c r="G71" s="189" t="s">
        <v>681</v>
      </c>
    </row>
    <row r="72" spans="1:10" ht="73.5">
      <c r="A72" s="292">
        <f>IF(ISBLANK(B72),"",COUNTA($B$4:B72))</f>
        <v>57</v>
      </c>
      <c r="B72" s="291" t="s">
        <v>2806</v>
      </c>
      <c r="C72" s="189" t="s">
        <v>2905</v>
      </c>
      <c r="D72" s="292" t="s">
        <v>158</v>
      </c>
      <c r="E72" s="187" t="s">
        <v>2902</v>
      </c>
      <c r="F72" s="188">
        <v>7245743</v>
      </c>
      <c r="G72" s="189" t="s">
        <v>681</v>
      </c>
    </row>
    <row r="73" spans="1:10" ht="73.5">
      <c r="A73" s="292">
        <f>IF(ISBLANK(B73),"",COUNTA($B$4:B73))</f>
        <v>58</v>
      </c>
      <c r="B73" s="291" t="s">
        <v>2941</v>
      </c>
      <c r="C73" s="189" t="s">
        <v>2977</v>
      </c>
      <c r="D73" s="292" t="s">
        <v>158</v>
      </c>
      <c r="E73" s="187" t="s">
        <v>2975</v>
      </c>
      <c r="F73" s="188">
        <v>36228643</v>
      </c>
      <c r="G73" s="189" t="s">
        <v>681</v>
      </c>
    </row>
    <row r="74" spans="1:10" ht="75" customHeight="1">
      <c r="A74" s="292">
        <f>IF(ISBLANK(B74),"",COUNTA($B$4:B74))</f>
        <v>59</v>
      </c>
      <c r="B74" s="291" t="s">
        <v>2941</v>
      </c>
      <c r="C74" s="189" t="s">
        <v>2984</v>
      </c>
      <c r="D74" s="292" t="s">
        <v>158</v>
      </c>
      <c r="E74" s="187" t="s">
        <v>2982</v>
      </c>
      <c r="F74" s="188">
        <v>7245729</v>
      </c>
      <c r="G74" s="189" t="s">
        <v>681</v>
      </c>
    </row>
    <row r="75" spans="1:10" ht="73.5">
      <c r="A75" s="292">
        <f>IF(ISBLANK(B75),"",COUNTA($B$4:B75))</f>
        <v>60</v>
      </c>
      <c r="B75" s="291" t="s">
        <v>2941</v>
      </c>
      <c r="C75" s="189" t="s">
        <v>2991</v>
      </c>
      <c r="D75" s="292" t="s">
        <v>158</v>
      </c>
      <c r="E75" s="187" t="s">
        <v>2989</v>
      </c>
      <c r="F75" s="188">
        <v>27813947</v>
      </c>
      <c r="G75" s="189" t="s">
        <v>681</v>
      </c>
    </row>
    <row r="76" spans="1:10" ht="76.5" customHeight="1">
      <c r="A76" s="292">
        <f>IF(ISBLANK(B76),"",COUNTA($B$4:B76))</f>
        <v>61</v>
      </c>
      <c r="B76" s="291" t="s">
        <v>2941</v>
      </c>
      <c r="C76" s="189" t="s">
        <v>2996</v>
      </c>
      <c r="D76" s="292" t="s">
        <v>158</v>
      </c>
      <c r="E76" s="187" t="s">
        <v>2995</v>
      </c>
      <c r="F76" s="188">
        <v>7245723</v>
      </c>
      <c r="G76" s="189" t="s">
        <v>681</v>
      </c>
    </row>
    <row r="77" spans="1:10" ht="24" customHeight="1">
      <c r="A77" s="292" t="str">
        <f>IF(ISBLANK(B77),"",COUNTA($B$4:B77))</f>
        <v/>
      </c>
      <c r="B77" s="291"/>
      <c r="C77" s="189"/>
      <c r="D77" s="292"/>
      <c r="E77" s="187"/>
      <c r="F77" s="726">
        <f>SUM(F78:F99)</f>
        <v>847314734</v>
      </c>
      <c r="G77" s="186" t="s">
        <v>721</v>
      </c>
      <c r="H77" s="519"/>
      <c r="I77" s="730"/>
      <c r="J77" s="12"/>
    </row>
    <row r="78" spans="1:10" ht="52.5">
      <c r="A78" s="292">
        <f>IF(ISBLANK(B78),"",COUNTA($B$4:B78))</f>
        <v>62</v>
      </c>
      <c r="B78" s="291" t="s">
        <v>2115</v>
      </c>
      <c r="C78" s="189" t="s">
        <v>2124</v>
      </c>
      <c r="D78" s="292" t="s">
        <v>158</v>
      </c>
      <c r="E78" s="187" t="s">
        <v>2123</v>
      </c>
      <c r="F78" s="188">
        <v>94238593</v>
      </c>
      <c r="G78" s="189" t="s">
        <v>721</v>
      </c>
    </row>
    <row r="79" spans="1:10" ht="73.5">
      <c r="A79" s="292">
        <f>IF(ISBLANK(B79),"",COUNTA($B$4:B79))</f>
        <v>63</v>
      </c>
      <c r="B79" s="291" t="s">
        <v>2115</v>
      </c>
      <c r="C79" s="189" t="s">
        <v>2152</v>
      </c>
      <c r="D79" s="292" t="s">
        <v>158</v>
      </c>
      <c r="E79" s="187" t="s">
        <v>2153</v>
      </c>
      <c r="F79" s="188">
        <v>4959926</v>
      </c>
      <c r="G79" s="189" t="s">
        <v>721</v>
      </c>
    </row>
    <row r="80" spans="1:10" ht="73.5">
      <c r="A80" s="292">
        <f>IF(ISBLANK(B80),"",COUNTA($B$4:B80))</f>
        <v>64</v>
      </c>
      <c r="B80" s="291" t="s">
        <v>2202</v>
      </c>
      <c r="C80" s="189" t="s">
        <v>2234</v>
      </c>
      <c r="D80" s="292" t="s">
        <v>158</v>
      </c>
      <c r="E80" s="187" t="s">
        <v>2245</v>
      </c>
      <c r="F80" s="188">
        <v>51383176</v>
      </c>
      <c r="G80" s="189" t="s">
        <v>721</v>
      </c>
    </row>
    <row r="81" spans="1:8" ht="75" customHeight="1">
      <c r="A81" s="292">
        <f>IF(ISBLANK(B81),"",COUNTA($B$4:B81))</f>
        <v>65</v>
      </c>
      <c r="B81" s="291" t="s">
        <v>2202</v>
      </c>
      <c r="C81" s="189" t="s">
        <v>2240</v>
      </c>
      <c r="D81" s="292" t="s">
        <v>158</v>
      </c>
      <c r="E81" s="187" t="s">
        <v>2246</v>
      </c>
      <c r="F81" s="188">
        <v>10276635</v>
      </c>
      <c r="G81" s="189" t="s">
        <v>721</v>
      </c>
    </row>
    <row r="82" spans="1:8" ht="75" customHeight="1">
      <c r="A82" s="292">
        <f>IF(ISBLANK(B82),"",COUNTA($B$4:B82))</f>
        <v>66</v>
      </c>
      <c r="B82" s="291" t="s">
        <v>2333</v>
      </c>
      <c r="C82" s="189" t="s">
        <v>2337</v>
      </c>
      <c r="D82" s="292" t="s">
        <v>158</v>
      </c>
      <c r="E82" s="187" t="s">
        <v>2332</v>
      </c>
      <c r="F82" s="188">
        <v>51383019</v>
      </c>
      <c r="G82" s="189" t="s">
        <v>721</v>
      </c>
      <c r="H82" s="731"/>
    </row>
    <row r="83" spans="1:8" ht="75" customHeight="1">
      <c r="A83" s="292">
        <f>IF(ISBLANK(B83),"",COUNTA($B$4:B83))</f>
        <v>67</v>
      </c>
      <c r="B83" s="291" t="s">
        <v>2333</v>
      </c>
      <c r="C83" s="189" t="s">
        <v>2338</v>
      </c>
      <c r="D83" s="292" t="s">
        <v>158</v>
      </c>
      <c r="E83" s="187" t="s">
        <v>2335</v>
      </c>
      <c r="F83" s="188">
        <v>10276604</v>
      </c>
      <c r="G83" s="189" t="s">
        <v>721</v>
      </c>
      <c r="H83" s="731"/>
    </row>
    <row r="84" spans="1:8" ht="73.5">
      <c r="A84" s="292">
        <f>IF(ISBLANK(B84),"",COUNTA($B$4:B84))</f>
        <v>68</v>
      </c>
      <c r="B84" s="291" t="s">
        <v>2408</v>
      </c>
      <c r="C84" s="189" t="s">
        <v>2419</v>
      </c>
      <c r="D84" s="292" t="s">
        <v>158</v>
      </c>
      <c r="E84" s="187" t="s">
        <v>2469</v>
      </c>
      <c r="F84" s="188">
        <v>143872806</v>
      </c>
      <c r="G84" s="189" t="s">
        <v>721</v>
      </c>
    </row>
    <row r="85" spans="1:8" ht="73.5" customHeight="1">
      <c r="A85" s="292">
        <f>IF(ISBLANK(B85),"",COUNTA($B$4:B85))</f>
        <v>69</v>
      </c>
      <c r="B85" s="291" t="s">
        <v>2408</v>
      </c>
      <c r="C85" s="189" t="s">
        <v>2425</v>
      </c>
      <c r="D85" s="292" t="s">
        <v>158</v>
      </c>
      <c r="E85" s="187" t="s">
        <v>2470</v>
      </c>
      <c r="F85" s="188">
        <v>10276629</v>
      </c>
      <c r="G85" s="189" t="s">
        <v>721</v>
      </c>
    </row>
    <row r="86" spans="1:8" ht="73.5">
      <c r="A86" s="292">
        <f>IF(ISBLANK(B86),"",COUNTA($B$4:B86))</f>
        <v>70</v>
      </c>
      <c r="B86" s="291" t="s">
        <v>2433</v>
      </c>
      <c r="C86" s="189" t="s">
        <v>2491</v>
      </c>
      <c r="D86" s="292" t="s">
        <v>158</v>
      </c>
      <c r="E86" s="187" t="s">
        <v>2539</v>
      </c>
      <c r="F86" s="188">
        <v>51382837</v>
      </c>
      <c r="G86" s="189" t="s">
        <v>721</v>
      </c>
    </row>
    <row r="87" spans="1:8" ht="73.5">
      <c r="A87" s="292">
        <f>IF(ISBLANK(B87),"",COUNTA($B$4:B87))</f>
        <v>71</v>
      </c>
      <c r="B87" s="291" t="s">
        <v>2433</v>
      </c>
      <c r="C87" s="189" t="s">
        <v>2495</v>
      </c>
      <c r="D87" s="292" t="s">
        <v>158</v>
      </c>
      <c r="E87" s="187" t="s">
        <v>2540</v>
      </c>
      <c r="F87" s="188">
        <v>10276568</v>
      </c>
      <c r="G87" s="189" t="s">
        <v>721</v>
      </c>
    </row>
    <row r="88" spans="1:8" ht="73.5">
      <c r="A88" s="292">
        <f>IF(ISBLANK(B88),"",COUNTA($B$4:B88))</f>
        <v>72</v>
      </c>
      <c r="B88" s="291" t="s">
        <v>2433</v>
      </c>
      <c r="C88" s="189" t="s">
        <v>2521</v>
      </c>
      <c r="D88" s="292" t="s">
        <v>158</v>
      </c>
      <c r="E88" s="187" t="s">
        <v>2545</v>
      </c>
      <c r="F88" s="188">
        <v>51383015</v>
      </c>
      <c r="G88" s="189" t="s">
        <v>721</v>
      </c>
    </row>
    <row r="89" spans="1:8" ht="73.5">
      <c r="A89" s="292">
        <f>IF(ISBLANK(B89),"",COUNTA($B$4:B89))</f>
        <v>73</v>
      </c>
      <c r="B89" s="291" t="s">
        <v>2433</v>
      </c>
      <c r="C89" s="189" t="s">
        <v>2526</v>
      </c>
      <c r="D89" s="292" t="s">
        <v>158</v>
      </c>
      <c r="E89" s="187" t="s">
        <v>2546</v>
      </c>
      <c r="F89" s="188">
        <v>10276603</v>
      </c>
      <c r="G89" s="189" t="s">
        <v>721</v>
      </c>
    </row>
    <row r="90" spans="1:8" ht="73.5">
      <c r="A90" s="292">
        <f>IF(ISBLANK(B90),"",COUNTA($B$4:B90))</f>
        <v>74</v>
      </c>
      <c r="B90" s="291" t="s">
        <v>2603</v>
      </c>
      <c r="C90" s="189" t="s">
        <v>2630</v>
      </c>
      <c r="D90" s="292" t="s">
        <v>158</v>
      </c>
      <c r="E90" s="187" t="s">
        <v>2712</v>
      </c>
      <c r="F90" s="188">
        <v>39344593</v>
      </c>
      <c r="G90" s="189" t="s">
        <v>721</v>
      </c>
    </row>
    <row r="91" spans="1:8" ht="73.5">
      <c r="A91" s="292">
        <f>IF(ISBLANK(B91),"",COUNTA($B$4:B91))</f>
        <v>75</v>
      </c>
      <c r="B91" s="291" t="s">
        <v>2603</v>
      </c>
      <c r="C91" s="189" t="s">
        <v>2637</v>
      </c>
      <c r="D91" s="292" t="s">
        <v>158</v>
      </c>
      <c r="E91" s="187" t="s">
        <v>2713</v>
      </c>
      <c r="F91" s="188">
        <v>10276646</v>
      </c>
      <c r="G91" s="189" t="s">
        <v>721</v>
      </c>
    </row>
    <row r="92" spans="1:8" ht="63">
      <c r="A92" s="292">
        <f>IF(ISBLANK(B92),"",COUNTA($B$4:B92))</f>
        <v>76</v>
      </c>
      <c r="B92" s="291" t="s">
        <v>2603</v>
      </c>
      <c r="C92" s="189" t="s">
        <v>2654</v>
      </c>
      <c r="D92" s="292" t="s">
        <v>158</v>
      </c>
      <c r="E92" s="187" t="s">
        <v>2722</v>
      </c>
      <c r="F92" s="188">
        <v>114219746</v>
      </c>
      <c r="G92" s="189" t="s">
        <v>721</v>
      </c>
    </row>
    <row r="93" spans="1:8" ht="75" customHeight="1">
      <c r="A93" s="292">
        <f>IF(ISBLANK(B93),"",COUNTA($B$4:B93))</f>
        <v>77</v>
      </c>
      <c r="B93" s="291" t="s">
        <v>2603</v>
      </c>
      <c r="C93" s="189" t="s">
        <v>2658</v>
      </c>
      <c r="D93" s="292" t="s">
        <v>158</v>
      </c>
      <c r="E93" s="187" t="s">
        <v>2723</v>
      </c>
      <c r="F93" s="188">
        <v>10276636</v>
      </c>
      <c r="G93" s="189" t="s">
        <v>721</v>
      </c>
    </row>
    <row r="94" spans="1:8" ht="73.5">
      <c r="A94" s="292">
        <f>IF(ISBLANK(B94),"",COUNTA($B$4:B94))</f>
        <v>78</v>
      </c>
      <c r="B94" s="291" t="s">
        <v>2603</v>
      </c>
      <c r="C94" s="189" t="s">
        <v>2672</v>
      </c>
      <c r="D94" s="292" t="s">
        <v>158</v>
      </c>
      <c r="E94" s="187" t="s">
        <v>2726</v>
      </c>
      <c r="F94" s="188">
        <v>51383210</v>
      </c>
      <c r="G94" s="189" t="s">
        <v>721</v>
      </c>
    </row>
    <row r="95" spans="1:8" ht="73.5">
      <c r="A95" s="292">
        <f>IF(ISBLANK(B95),"",COUNTA($B$4:B95))</f>
        <v>79</v>
      </c>
      <c r="B95" s="291" t="s">
        <v>2603</v>
      </c>
      <c r="C95" s="189" t="s">
        <v>2680</v>
      </c>
      <c r="D95" s="292" t="s">
        <v>158</v>
      </c>
      <c r="E95" s="187" t="s">
        <v>2728</v>
      </c>
      <c r="F95" s="188">
        <v>10276642</v>
      </c>
      <c r="G95" s="189" t="s">
        <v>721</v>
      </c>
    </row>
    <row r="96" spans="1:8" ht="73.5">
      <c r="A96" s="292">
        <f>IF(ISBLANK(B96),"",COUNTA($B$4:B96))</f>
        <v>80</v>
      </c>
      <c r="B96" s="291" t="s">
        <v>2941</v>
      </c>
      <c r="C96" s="189" t="s">
        <v>2978</v>
      </c>
      <c r="D96" s="292" t="s">
        <v>158</v>
      </c>
      <c r="E96" s="187" t="s">
        <v>2975</v>
      </c>
      <c r="F96" s="188">
        <v>51353548</v>
      </c>
      <c r="G96" s="189" t="s">
        <v>721</v>
      </c>
    </row>
    <row r="97" spans="1:9" ht="75" customHeight="1">
      <c r="A97" s="292">
        <f>IF(ISBLANK(B97),"",COUNTA($B$4:B97))</f>
        <v>81</v>
      </c>
      <c r="B97" s="291" t="s">
        <v>2941</v>
      </c>
      <c r="C97" s="189" t="s">
        <v>2985</v>
      </c>
      <c r="D97" s="292" t="s">
        <v>158</v>
      </c>
      <c r="E97" s="187" t="s">
        <v>2982</v>
      </c>
      <c r="F97" s="188">
        <v>10276640</v>
      </c>
      <c r="G97" s="189" t="s">
        <v>721</v>
      </c>
    </row>
    <row r="98" spans="1:9" ht="73.5">
      <c r="A98" s="292">
        <f>IF(ISBLANK(B98),"",COUNTA($B$4:B98))</f>
        <v>82</v>
      </c>
      <c r="B98" s="291" t="s">
        <v>2941</v>
      </c>
      <c r="C98" s="189" t="s">
        <v>2992</v>
      </c>
      <c r="D98" s="292" t="s">
        <v>158</v>
      </c>
      <c r="E98" s="187" t="s">
        <v>2989</v>
      </c>
      <c r="F98" s="188">
        <v>39644024</v>
      </c>
      <c r="G98" s="189" t="s">
        <v>721</v>
      </c>
    </row>
    <row r="99" spans="1:9" ht="78" customHeight="1">
      <c r="A99" s="292">
        <f>IF(ISBLANK(B99),"",COUNTA($B$4:B99))</f>
        <v>83</v>
      </c>
      <c r="B99" s="291" t="s">
        <v>2941</v>
      </c>
      <c r="C99" s="189" t="s">
        <v>2994</v>
      </c>
      <c r="D99" s="292" t="s">
        <v>158</v>
      </c>
      <c r="E99" s="187" t="s">
        <v>2995</v>
      </c>
      <c r="F99" s="188">
        <v>10276638</v>
      </c>
      <c r="G99" s="189" t="s">
        <v>721</v>
      </c>
    </row>
    <row r="100" spans="1:9" ht="24" customHeight="1">
      <c r="A100" s="292" t="str">
        <f>IF(ISBLANK(B100),"",COUNTA($B$4:B100))</f>
        <v/>
      </c>
      <c r="B100" s="291"/>
      <c r="C100" s="189"/>
      <c r="D100" s="292"/>
      <c r="E100" s="187"/>
      <c r="F100" s="194">
        <f>SUM(F101:F136)</f>
        <v>1243990040</v>
      </c>
      <c r="G100" s="186" t="s">
        <v>734</v>
      </c>
      <c r="I100" s="728"/>
    </row>
    <row r="101" spans="1:9" ht="78" customHeight="1">
      <c r="A101" s="292">
        <f>IF(ISBLANK(B101),"",COUNTA($B$4:B101))</f>
        <v>84</v>
      </c>
      <c r="B101" s="291" t="s">
        <v>2202</v>
      </c>
      <c r="C101" s="189" t="s">
        <v>2211</v>
      </c>
      <c r="D101" s="292" t="s">
        <v>158</v>
      </c>
      <c r="E101" s="187" t="s">
        <v>2223</v>
      </c>
      <c r="F101" s="188">
        <v>42426790</v>
      </c>
      <c r="G101" s="189" t="s">
        <v>734</v>
      </c>
    </row>
    <row r="102" spans="1:9" ht="73.5">
      <c r="A102" s="292">
        <f>IF(ISBLANK(B102),"",COUNTA($B$4:B102))</f>
        <v>85</v>
      </c>
      <c r="B102" s="291" t="s">
        <v>2202</v>
      </c>
      <c r="C102" s="189" t="s">
        <v>2215</v>
      </c>
      <c r="D102" s="292" t="s">
        <v>158</v>
      </c>
      <c r="E102" s="187" t="s">
        <v>2224</v>
      </c>
      <c r="F102" s="188">
        <v>10918866</v>
      </c>
      <c r="G102" s="189" t="s">
        <v>734</v>
      </c>
    </row>
    <row r="103" spans="1:9" ht="73.5">
      <c r="A103" s="292">
        <f>IF(ISBLANK(B103),"",COUNTA($B$4:B103))</f>
        <v>86</v>
      </c>
      <c r="B103" s="291" t="s">
        <v>2202</v>
      </c>
      <c r="C103" s="189" t="s">
        <v>2235</v>
      </c>
      <c r="D103" s="292" t="s">
        <v>158</v>
      </c>
      <c r="E103" s="187" t="s">
        <v>2245</v>
      </c>
      <c r="F103" s="188">
        <v>54594553</v>
      </c>
      <c r="G103" s="189" t="s">
        <v>734</v>
      </c>
    </row>
    <row r="104" spans="1:9" ht="75" customHeight="1">
      <c r="A104" s="292">
        <f>IF(ISBLANK(B104),"",COUNTA($B$4:B104))</f>
        <v>87</v>
      </c>
      <c r="B104" s="291" t="s">
        <v>2202</v>
      </c>
      <c r="C104" s="189" t="s">
        <v>2241</v>
      </c>
      <c r="D104" s="292" t="s">
        <v>158</v>
      </c>
      <c r="E104" s="187" t="s">
        <v>2246</v>
      </c>
      <c r="F104" s="188">
        <v>10918910</v>
      </c>
      <c r="G104" s="189" t="s">
        <v>734</v>
      </c>
    </row>
    <row r="105" spans="1:9" ht="75" customHeight="1">
      <c r="A105" s="292">
        <f>IF(ISBLANK(B105),"",COUNTA($B$4:B105))</f>
        <v>88</v>
      </c>
      <c r="B105" s="291" t="s">
        <v>2287</v>
      </c>
      <c r="C105" s="189" t="s">
        <v>2296</v>
      </c>
      <c r="D105" s="292" t="s">
        <v>158</v>
      </c>
      <c r="E105" s="187" t="s">
        <v>2325</v>
      </c>
      <c r="F105" s="188">
        <v>41721898</v>
      </c>
      <c r="G105" s="189" t="s">
        <v>734</v>
      </c>
    </row>
    <row r="106" spans="1:9" ht="75" customHeight="1">
      <c r="A106" s="292">
        <f>IF(ISBLANK(B106),"",COUNTA($B$4:B106))</f>
        <v>89</v>
      </c>
      <c r="B106" s="291" t="s">
        <v>2287</v>
      </c>
      <c r="C106" s="189" t="s">
        <v>2297</v>
      </c>
      <c r="D106" s="292" t="s">
        <v>158</v>
      </c>
      <c r="E106" s="187" t="s">
        <v>2326</v>
      </c>
      <c r="F106" s="188">
        <v>10918878</v>
      </c>
      <c r="G106" s="189" t="s">
        <v>734</v>
      </c>
    </row>
    <row r="107" spans="1:9" ht="75" customHeight="1">
      <c r="A107" s="292">
        <f>IF(ISBLANK(B107),"",COUNTA($B$4:B107))</f>
        <v>90</v>
      </c>
      <c r="B107" s="291" t="s">
        <v>2333</v>
      </c>
      <c r="C107" s="189" t="s">
        <v>2339</v>
      </c>
      <c r="D107" s="292" t="s">
        <v>158</v>
      </c>
      <c r="E107" s="187" t="s">
        <v>2332</v>
      </c>
      <c r="F107" s="188">
        <v>54594314</v>
      </c>
      <c r="G107" s="189" t="s">
        <v>734</v>
      </c>
      <c r="H107" s="228"/>
    </row>
    <row r="108" spans="1:9" ht="75" customHeight="1">
      <c r="A108" s="292">
        <f>IF(ISBLANK(B108),"",COUNTA($B$4:B108))</f>
        <v>91</v>
      </c>
      <c r="B108" s="291" t="s">
        <v>2333</v>
      </c>
      <c r="C108" s="189" t="s">
        <v>2340</v>
      </c>
      <c r="D108" s="292" t="s">
        <v>158</v>
      </c>
      <c r="E108" s="187" t="s">
        <v>2335</v>
      </c>
      <c r="F108" s="188">
        <v>10918863</v>
      </c>
      <c r="G108" s="189" t="s">
        <v>734</v>
      </c>
      <c r="H108" s="228"/>
    </row>
    <row r="109" spans="1:9" ht="73.5">
      <c r="A109" s="292">
        <f>IF(ISBLANK(B109),"",COUNTA($B$4:B109))</f>
        <v>92</v>
      </c>
      <c r="B109" s="291" t="s">
        <v>2408</v>
      </c>
      <c r="C109" s="189" t="s">
        <v>2423</v>
      </c>
      <c r="D109" s="292" t="s">
        <v>158</v>
      </c>
      <c r="E109" s="187" t="s">
        <v>2469</v>
      </c>
      <c r="F109" s="188">
        <v>152863974</v>
      </c>
      <c r="G109" s="189" t="s">
        <v>734</v>
      </c>
    </row>
    <row r="110" spans="1:9" ht="75" customHeight="1">
      <c r="A110" s="292">
        <f>IF(ISBLANK(B110),"",COUNTA($B$4:B110))</f>
        <v>93</v>
      </c>
      <c r="B110" s="291" t="s">
        <v>2408</v>
      </c>
      <c r="C110" s="189" t="s">
        <v>2424</v>
      </c>
      <c r="D110" s="292" t="s">
        <v>158</v>
      </c>
      <c r="E110" s="187" t="s">
        <v>2470</v>
      </c>
      <c r="F110" s="188">
        <v>10918855</v>
      </c>
      <c r="G110" s="189" t="s">
        <v>734</v>
      </c>
    </row>
    <row r="111" spans="1:9" ht="73.5">
      <c r="A111" s="292">
        <f>IF(ISBLANK(B111),"",COUNTA($B$4:B111))</f>
        <v>94</v>
      </c>
      <c r="B111" s="291" t="s">
        <v>2433</v>
      </c>
      <c r="C111" s="189" t="s">
        <v>2429</v>
      </c>
      <c r="D111" s="292" t="s">
        <v>158</v>
      </c>
      <c r="E111" s="187" t="s">
        <v>2471</v>
      </c>
      <c r="F111" s="188">
        <v>42516320</v>
      </c>
      <c r="G111" s="189" t="s">
        <v>734</v>
      </c>
    </row>
    <row r="112" spans="1:9" ht="73.5">
      <c r="A112" s="292">
        <f>IF(ISBLANK(B112),"",COUNTA($B$4:B112))</f>
        <v>95</v>
      </c>
      <c r="B112" s="291" t="s">
        <v>2433</v>
      </c>
      <c r="C112" s="189" t="s">
        <v>2441</v>
      </c>
      <c r="D112" s="292" t="s">
        <v>158</v>
      </c>
      <c r="E112" s="187" t="s">
        <v>2472</v>
      </c>
      <c r="F112" s="188">
        <v>10918900</v>
      </c>
      <c r="G112" s="189" t="s">
        <v>734</v>
      </c>
    </row>
    <row r="113" spans="1:7" ht="73.5">
      <c r="A113" s="292">
        <f>IF(ISBLANK(B113),"",COUNTA($B$4:B113))</f>
        <v>96</v>
      </c>
      <c r="B113" s="291" t="s">
        <v>2433</v>
      </c>
      <c r="C113" s="189" t="s">
        <v>2493</v>
      </c>
      <c r="D113" s="292" t="s">
        <v>158</v>
      </c>
      <c r="E113" s="187" t="s">
        <v>2539</v>
      </c>
      <c r="F113" s="188">
        <v>54594353</v>
      </c>
      <c r="G113" s="189" t="s">
        <v>734</v>
      </c>
    </row>
    <row r="114" spans="1:7" ht="73.5">
      <c r="A114" s="292">
        <f>IF(ISBLANK(B114),"",COUNTA($B$4:B114))</f>
        <v>97</v>
      </c>
      <c r="B114" s="291" t="s">
        <v>2433</v>
      </c>
      <c r="C114" s="189" t="s">
        <v>2494</v>
      </c>
      <c r="D114" s="292" t="s">
        <v>158</v>
      </c>
      <c r="E114" s="187" t="s">
        <v>2540</v>
      </c>
      <c r="F114" s="188">
        <v>10918871</v>
      </c>
      <c r="G114" s="189" t="s">
        <v>734</v>
      </c>
    </row>
    <row r="115" spans="1:7" ht="73.5">
      <c r="A115" s="292">
        <f>IF(ISBLANK(B115),"",COUNTA($B$4:B115))</f>
        <v>98</v>
      </c>
      <c r="B115" s="291" t="s">
        <v>2433</v>
      </c>
      <c r="C115" s="189" t="s">
        <v>2511</v>
      </c>
      <c r="D115" s="292" t="s">
        <v>158</v>
      </c>
      <c r="E115" s="187" t="s">
        <v>2543</v>
      </c>
      <c r="F115" s="188">
        <v>41934116</v>
      </c>
      <c r="G115" s="189" t="s">
        <v>734</v>
      </c>
    </row>
    <row r="116" spans="1:7" ht="84">
      <c r="A116" s="292">
        <f>IF(ISBLANK(B116),"",COUNTA($B$4:B116))</f>
        <v>99</v>
      </c>
      <c r="B116" s="291" t="s">
        <v>2433</v>
      </c>
      <c r="C116" s="189" t="s">
        <v>2513</v>
      </c>
      <c r="D116" s="292" t="s">
        <v>158</v>
      </c>
      <c r="E116" s="187" t="s">
        <v>2544</v>
      </c>
      <c r="F116" s="188">
        <v>10918894</v>
      </c>
      <c r="G116" s="189" t="s">
        <v>734</v>
      </c>
    </row>
    <row r="117" spans="1:7" ht="72.75" customHeight="1">
      <c r="A117" s="292">
        <f>IF(ISBLANK(B117),"",COUNTA($B$4:B117))</f>
        <v>100</v>
      </c>
      <c r="B117" s="291" t="s">
        <v>2433</v>
      </c>
      <c r="C117" s="189" t="s">
        <v>2515</v>
      </c>
      <c r="D117" s="292" t="s">
        <v>158</v>
      </c>
      <c r="E117" s="187" t="s">
        <v>2545</v>
      </c>
      <c r="F117" s="188">
        <v>54594395</v>
      </c>
      <c r="G117" s="189" t="s">
        <v>734</v>
      </c>
    </row>
    <row r="118" spans="1:7" ht="73.5">
      <c r="A118" s="292">
        <f>IF(ISBLANK(B118),"",COUNTA($B$4:B118))</f>
        <v>101</v>
      </c>
      <c r="B118" s="291" t="s">
        <v>2433</v>
      </c>
      <c r="C118" s="189" t="s">
        <v>2525</v>
      </c>
      <c r="D118" s="292" t="s">
        <v>158</v>
      </c>
      <c r="E118" s="187" t="s">
        <v>2546</v>
      </c>
      <c r="F118" s="188">
        <v>10918879</v>
      </c>
      <c r="G118" s="189" t="s">
        <v>734</v>
      </c>
    </row>
    <row r="119" spans="1:7" ht="73.5">
      <c r="A119" s="292">
        <f>IF(ISBLANK(B119),"",COUNTA($B$4:B119))</f>
        <v>102</v>
      </c>
      <c r="B119" s="291" t="s">
        <v>2603</v>
      </c>
      <c r="C119" s="189" t="s">
        <v>2629</v>
      </c>
      <c r="D119" s="292" t="s">
        <v>158</v>
      </c>
      <c r="E119" s="187" t="s">
        <v>2712</v>
      </c>
      <c r="F119" s="188">
        <v>41756003</v>
      </c>
      <c r="G119" s="189" t="s">
        <v>734</v>
      </c>
    </row>
    <row r="120" spans="1:7" ht="73.5">
      <c r="A120" s="292">
        <f>IF(ISBLANK(B120),"",COUNTA($B$4:B120))</f>
        <v>103</v>
      </c>
      <c r="B120" s="291" t="s">
        <v>2603</v>
      </c>
      <c r="C120" s="189" t="s">
        <v>2636</v>
      </c>
      <c r="D120" s="292" t="s">
        <v>158</v>
      </c>
      <c r="E120" s="187" t="s">
        <v>2713</v>
      </c>
      <c r="F120" s="188">
        <v>10918885</v>
      </c>
      <c r="G120" s="189" t="s">
        <v>734</v>
      </c>
    </row>
    <row r="121" spans="1:7" ht="63">
      <c r="A121" s="292">
        <f>IF(ISBLANK(B121),"",COUNTA($B$4:B121))</f>
        <v>104</v>
      </c>
      <c r="B121" s="291" t="s">
        <v>2603</v>
      </c>
      <c r="C121" s="189" t="s">
        <v>2650</v>
      </c>
      <c r="D121" s="292" t="s">
        <v>158</v>
      </c>
      <c r="E121" s="187" t="s">
        <v>2722</v>
      </c>
      <c r="F121" s="188">
        <v>121581873</v>
      </c>
      <c r="G121" s="189" t="s">
        <v>734</v>
      </c>
    </row>
    <row r="122" spans="1:7" ht="73.5" customHeight="1">
      <c r="A122" s="292">
        <f>IF(ISBLANK(B122),"",COUNTA($B$4:B122))</f>
        <v>105</v>
      </c>
      <c r="B122" s="291" t="s">
        <v>2603</v>
      </c>
      <c r="C122" s="189" t="s">
        <v>2656</v>
      </c>
      <c r="D122" s="292" t="s">
        <v>158</v>
      </c>
      <c r="E122" s="187" t="s">
        <v>2723</v>
      </c>
      <c r="F122" s="188">
        <v>10918893</v>
      </c>
      <c r="G122" s="189" t="s">
        <v>734</v>
      </c>
    </row>
    <row r="123" spans="1:7" ht="73.5">
      <c r="A123" s="292">
        <f>IF(ISBLANK(B123),"",COUNTA($B$4:B123))</f>
        <v>106</v>
      </c>
      <c r="B123" s="291" t="s">
        <v>2603</v>
      </c>
      <c r="C123" s="189" t="s">
        <v>2662</v>
      </c>
      <c r="D123" s="292" t="s">
        <v>158</v>
      </c>
      <c r="E123" s="187" t="s">
        <v>2724</v>
      </c>
      <c r="F123" s="188">
        <v>54594308</v>
      </c>
      <c r="G123" s="189" t="s">
        <v>734</v>
      </c>
    </row>
    <row r="124" spans="1:7" ht="73.5">
      <c r="A124" s="292">
        <f>IF(ISBLANK(B124),"",COUNTA($B$4:B124))</f>
        <v>107</v>
      </c>
      <c r="B124" s="291" t="s">
        <v>2603</v>
      </c>
      <c r="C124" s="189" t="s">
        <v>2667</v>
      </c>
      <c r="D124" s="292" t="s">
        <v>158</v>
      </c>
      <c r="E124" s="187" t="s">
        <v>2725</v>
      </c>
      <c r="F124" s="188">
        <v>10918862</v>
      </c>
      <c r="G124" s="189" t="s">
        <v>734</v>
      </c>
    </row>
    <row r="125" spans="1:7" ht="73.5">
      <c r="A125" s="292">
        <f>IF(ISBLANK(B125),"",COUNTA($B$4:B125))</f>
        <v>108</v>
      </c>
      <c r="B125" s="291" t="s">
        <v>2603</v>
      </c>
      <c r="C125" s="189" t="s">
        <v>2676</v>
      </c>
      <c r="D125" s="292" t="s">
        <v>158</v>
      </c>
      <c r="E125" s="187" t="s">
        <v>2726</v>
      </c>
      <c r="F125" s="188">
        <v>54594317</v>
      </c>
      <c r="G125" s="189" t="s">
        <v>734</v>
      </c>
    </row>
    <row r="126" spans="1:7" ht="73.5">
      <c r="A126" s="292">
        <f>IF(ISBLANK(B126),"",COUNTA($B$4:B126))</f>
        <v>109</v>
      </c>
      <c r="B126" s="291" t="s">
        <v>2603</v>
      </c>
      <c r="C126" s="189" t="s">
        <v>2681</v>
      </c>
      <c r="D126" s="292" t="s">
        <v>158</v>
      </c>
      <c r="E126" s="187" t="s">
        <v>2728</v>
      </c>
      <c r="F126" s="188">
        <v>10918864</v>
      </c>
      <c r="G126" s="189" t="s">
        <v>734</v>
      </c>
    </row>
    <row r="127" spans="1:7" ht="73.5">
      <c r="A127" s="292">
        <f>IF(ISBLANK(B127),"",COUNTA($B$4:B127))</f>
        <v>110</v>
      </c>
      <c r="B127" s="291" t="s">
        <v>2603</v>
      </c>
      <c r="C127" s="189" t="s">
        <v>2684</v>
      </c>
      <c r="D127" s="292" t="s">
        <v>158</v>
      </c>
      <c r="E127" s="187" t="s">
        <v>2732</v>
      </c>
      <c r="F127" s="188">
        <v>41791219</v>
      </c>
      <c r="G127" s="189" t="s">
        <v>734</v>
      </c>
    </row>
    <row r="128" spans="1:7" ht="73.5">
      <c r="A128" s="292">
        <f>IF(ISBLANK(B128),"",COUNTA($B$4:B128))</f>
        <v>111</v>
      </c>
      <c r="B128" s="291" t="s">
        <v>2603</v>
      </c>
      <c r="C128" s="189" t="s">
        <v>2694</v>
      </c>
      <c r="D128" s="292" t="s">
        <v>158</v>
      </c>
      <c r="E128" s="187" t="s">
        <v>2729</v>
      </c>
      <c r="F128" s="188">
        <v>10918900</v>
      </c>
      <c r="G128" s="189" t="s">
        <v>734</v>
      </c>
    </row>
    <row r="129" spans="1:9" ht="73.5">
      <c r="A129" s="292">
        <f>IF(ISBLANK(B129),"",COUNTA($B$4:B129))</f>
        <v>112</v>
      </c>
      <c r="B129" s="291" t="s">
        <v>2806</v>
      </c>
      <c r="C129" s="189" t="s">
        <v>2889</v>
      </c>
      <c r="D129" s="292" t="s">
        <v>158</v>
      </c>
      <c r="E129" s="187" t="s">
        <v>2887</v>
      </c>
      <c r="F129" s="188">
        <v>42011953</v>
      </c>
      <c r="G129" s="189" t="s">
        <v>734</v>
      </c>
    </row>
    <row r="130" spans="1:9" ht="73.5">
      <c r="A130" s="292">
        <f>IF(ISBLANK(B130),"",COUNTA($B$4:B130))</f>
        <v>113</v>
      </c>
      <c r="B130" s="291" t="s">
        <v>2806</v>
      </c>
      <c r="C130" s="189" t="s">
        <v>2894</v>
      </c>
      <c r="D130" s="292" t="s">
        <v>158</v>
      </c>
      <c r="E130" s="187" t="s">
        <v>2892</v>
      </c>
      <c r="F130" s="188">
        <v>10918898</v>
      </c>
      <c r="G130" s="189" t="s">
        <v>734</v>
      </c>
    </row>
    <row r="131" spans="1:9" ht="73.5">
      <c r="A131" s="292">
        <f>IF(ISBLANK(B131),"",COUNTA($B$4:B131))</f>
        <v>114</v>
      </c>
      <c r="B131" s="291" t="s">
        <v>2806</v>
      </c>
      <c r="C131" s="189" t="s">
        <v>2906</v>
      </c>
      <c r="D131" s="292" t="s">
        <v>158</v>
      </c>
      <c r="E131" s="187" t="s">
        <v>2902</v>
      </c>
      <c r="F131" s="188">
        <v>10918872</v>
      </c>
      <c r="G131" s="189" t="s">
        <v>734</v>
      </c>
    </row>
    <row r="132" spans="1:9" ht="75" customHeight="1">
      <c r="A132" s="292">
        <f>IF(ISBLANK(B132),"",COUNTA($B$4:B132))</f>
        <v>115</v>
      </c>
      <c r="B132" s="291" t="s">
        <v>2806</v>
      </c>
      <c r="C132" s="189" t="s">
        <v>2926</v>
      </c>
      <c r="D132" s="292" t="s">
        <v>158</v>
      </c>
      <c r="E132" s="187" t="s">
        <v>2897</v>
      </c>
      <c r="F132" s="188">
        <v>54594360</v>
      </c>
      <c r="G132" s="189" t="s">
        <v>734</v>
      </c>
    </row>
    <row r="133" spans="1:9" ht="73.5">
      <c r="A133" s="292">
        <f>IF(ISBLANK(B133),"",COUNTA($B$4:B133))</f>
        <v>116</v>
      </c>
      <c r="B133" s="291" t="s">
        <v>2941</v>
      </c>
      <c r="C133" s="189" t="s">
        <v>2979</v>
      </c>
      <c r="D133" s="292" t="s">
        <v>158</v>
      </c>
      <c r="E133" s="187" t="s">
        <v>2975</v>
      </c>
      <c r="F133" s="188">
        <v>54594282</v>
      </c>
      <c r="G133" s="189" t="s">
        <v>734</v>
      </c>
    </row>
    <row r="134" spans="1:9" ht="72" customHeight="1">
      <c r="A134" s="292">
        <f>IF(ISBLANK(B134),"",COUNTA($B$4:B134))</f>
        <v>117</v>
      </c>
      <c r="B134" s="291" t="s">
        <v>2941</v>
      </c>
      <c r="C134" s="189" t="s">
        <v>2986</v>
      </c>
      <c r="D134" s="292" t="s">
        <v>158</v>
      </c>
      <c r="E134" s="187" t="s">
        <v>2982</v>
      </c>
      <c r="F134" s="188">
        <v>10918856</v>
      </c>
      <c r="G134" s="189" t="s">
        <v>734</v>
      </c>
    </row>
    <row r="135" spans="1:9" ht="73.5">
      <c r="A135" s="292">
        <f>IF(ISBLANK(B135),"",COUNTA($B$4:B135))</f>
        <v>118</v>
      </c>
      <c r="B135" s="291" t="s">
        <v>2941</v>
      </c>
      <c r="C135" s="189" t="s">
        <v>2993</v>
      </c>
      <c r="D135" s="292" t="s">
        <v>158</v>
      </c>
      <c r="E135" s="187" t="s">
        <v>2989</v>
      </c>
      <c r="F135" s="188">
        <v>42091177</v>
      </c>
      <c r="G135" s="189" t="s">
        <v>734</v>
      </c>
    </row>
    <row r="136" spans="1:9" ht="74.25" customHeight="1">
      <c r="A136" s="292">
        <f>IF(ISBLANK(B136),"",COUNTA($B$4:B136))</f>
        <v>119</v>
      </c>
      <c r="B136" s="291" t="s">
        <v>2941</v>
      </c>
      <c r="C136" s="189" t="s">
        <v>2999</v>
      </c>
      <c r="D136" s="292" t="s">
        <v>158</v>
      </c>
      <c r="E136" s="187" t="s">
        <v>2995</v>
      </c>
      <c r="F136" s="188">
        <v>10918889</v>
      </c>
      <c r="G136" s="189" t="s">
        <v>734</v>
      </c>
    </row>
    <row r="137" spans="1:9" ht="24" customHeight="1">
      <c r="A137" s="292" t="str">
        <f>IF(ISBLANK(B137),"",COUNTA($B$4:B137))</f>
        <v/>
      </c>
      <c r="B137" s="291"/>
      <c r="C137" s="189"/>
      <c r="D137" s="292"/>
      <c r="E137" s="187"/>
      <c r="F137" s="194">
        <f>SUM(F138:F147)</f>
        <v>312987072</v>
      </c>
      <c r="G137" s="186" t="s">
        <v>2189</v>
      </c>
      <c r="I137" s="728"/>
    </row>
    <row r="138" spans="1:9" ht="73.5">
      <c r="A138" s="292">
        <f>IF(ISBLANK(B138),"",COUNTA($B$4:B138))</f>
        <v>120</v>
      </c>
      <c r="B138" s="291" t="s">
        <v>2193</v>
      </c>
      <c r="C138" s="189" t="s">
        <v>2192</v>
      </c>
      <c r="D138" s="292"/>
      <c r="E138" s="187" t="s">
        <v>2188</v>
      </c>
      <c r="F138" s="188">
        <v>3967601</v>
      </c>
      <c r="G138" s="189" t="s">
        <v>2189</v>
      </c>
    </row>
    <row r="139" spans="1:9" ht="73.5">
      <c r="A139" s="292">
        <f>IF(ISBLANK(B139),"",COUNTA($B$4:B139))</f>
        <v>121</v>
      </c>
      <c r="B139" s="291" t="s">
        <v>2193</v>
      </c>
      <c r="C139" s="189" t="s">
        <v>2191</v>
      </c>
      <c r="D139" s="292"/>
      <c r="E139" s="187" t="s">
        <v>2190</v>
      </c>
      <c r="F139" s="188">
        <v>75384420</v>
      </c>
      <c r="G139" s="189" t="s">
        <v>2189</v>
      </c>
    </row>
    <row r="140" spans="1:9" ht="52.5">
      <c r="A140" s="292">
        <f>IF(ISBLANK(B140),"",COUNTA($B$4:B140))</f>
        <v>122</v>
      </c>
      <c r="B140" s="291" t="s">
        <v>2433</v>
      </c>
      <c r="C140" s="189" t="s">
        <v>2488</v>
      </c>
      <c r="D140" s="292" t="s">
        <v>158</v>
      </c>
      <c r="E140" s="187" t="s">
        <v>2536</v>
      </c>
      <c r="F140" s="188">
        <v>47121046</v>
      </c>
      <c r="G140" s="189" t="s">
        <v>2189</v>
      </c>
    </row>
    <row r="141" spans="1:9" ht="73.5">
      <c r="A141" s="292">
        <f>IF(ISBLANK(B141),"",COUNTA($B$4:B141))</f>
        <v>123</v>
      </c>
      <c r="B141" s="291" t="s">
        <v>2433</v>
      </c>
      <c r="C141" s="189" t="s">
        <v>2489</v>
      </c>
      <c r="D141" s="292" t="s">
        <v>158</v>
      </c>
      <c r="E141" s="187" t="s">
        <v>2537</v>
      </c>
      <c r="F141" s="188">
        <v>2480055</v>
      </c>
      <c r="G141" s="189" t="s">
        <v>2189</v>
      </c>
    </row>
    <row r="142" spans="1:9" ht="52.5">
      <c r="A142" s="292">
        <f>IF(ISBLANK(B142),"",COUNTA($B$4:B142))</f>
        <v>124</v>
      </c>
      <c r="B142" s="291" t="s">
        <v>2603</v>
      </c>
      <c r="C142" s="189" t="s">
        <v>2610</v>
      </c>
      <c r="D142" s="292" t="s">
        <v>158</v>
      </c>
      <c r="E142" s="187" t="s">
        <v>2702</v>
      </c>
      <c r="F142" s="188">
        <v>47135532</v>
      </c>
      <c r="G142" s="189" t="s">
        <v>2189</v>
      </c>
    </row>
    <row r="143" spans="1:9" ht="73.5">
      <c r="A143" s="292">
        <f>IF(ISBLANK(B143),"",COUNTA($B$4:B143))</f>
        <v>125</v>
      </c>
      <c r="B143" s="291" t="s">
        <v>2603</v>
      </c>
      <c r="C143" s="189" t="s">
        <v>2611</v>
      </c>
      <c r="D143" s="292" t="s">
        <v>158</v>
      </c>
      <c r="E143" s="187" t="s">
        <v>2703</v>
      </c>
      <c r="F143" s="188">
        <v>2480817</v>
      </c>
      <c r="G143" s="189" t="s">
        <v>2189</v>
      </c>
    </row>
    <row r="144" spans="1:9" ht="73.5">
      <c r="A144" s="292">
        <f>IF(ISBLANK(B144),"",COUNTA($B$4:B144))</f>
        <v>126</v>
      </c>
      <c r="B144" s="291" t="s">
        <v>2603</v>
      </c>
      <c r="C144" s="189" t="s">
        <v>2648</v>
      </c>
      <c r="D144" s="292" t="s">
        <v>158</v>
      </c>
      <c r="E144" s="187" t="s">
        <v>2720</v>
      </c>
      <c r="F144" s="188">
        <v>2461550</v>
      </c>
      <c r="G144" s="189" t="s">
        <v>2189</v>
      </c>
    </row>
    <row r="145" spans="1:9" ht="52.5">
      <c r="A145" s="292">
        <f>IF(ISBLANK(B145),"",COUNTA($B$4:B145))</f>
        <v>127</v>
      </c>
      <c r="B145" s="291" t="s">
        <v>2603</v>
      </c>
      <c r="C145" s="189" t="s">
        <v>2649</v>
      </c>
      <c r="D145" s="292" t="s">
        <v>158</v>
      </c>
      <c r="E145" s="187" t="s">
        <v>2721</v>
      </c>
      <c r="F145" s="188">
        <v>46769456</v>
      </c>
      <c r="G145" s="189" t="s">
        <v>2189</v>
      </c>
    </row>
    <row r="146" spans="1:9" ht="63">
      <c r="A146" s="292">
        <f>IF(ISBLANK(B146),"",COUNTA($B$4:B146))</f>
        <v>128</v>
      </c>
      <c r="B146" s="291" t="s">
        <v>2806</v>
      </c>
      <c r="C146" s="189" t="s">
        <v>2807</v>
      </c>
      <c r="D146" s="292" t="s">
        <v>158</v>
      </c>
      <c r="E146" s="187" t="s">
        <v>2808</v>
      </c>
      <c r="F146" s="188">
        <v>80927265</v>
      </c>
      <c r="G146" s="189" t="s">
        <v>2189</v>
      </c>
    </row>
    <row r="147" spans="1:9" ht="64.5" customHeight="1">
      <c r="A147" s="292">
        <f>IF(ISBLANK(B147),"",COUNTA($B$4:B147))</f>
        <v>129</v>
      </c>
      <c r="B147" s="291" t="s">
        <v>2806</v>
      </c>
      <c r="C147" s="189" t="s">
        <v>2809</v>
      </c>
      <c r="D147" s="292" t="s">
        <v>158</v>
      </c>
      <c r="E147" s="187" t="s">
        <v>2810</v>
      </c>
      <c r="F147" s="188">
        <v>4259330</v>
      </c>
      <c r="G147" s="189" t="s">
        <v>2189</v>
      </c>
    </row>
    <row r="148" spans="1:9" ht="24" customHeight="1">
      <c r="A148" s="292" t="str">
        <f>IF(ISBLANK(B148),"",COUNTA($B$4:B148))</f>
        <v/>
      </c>
      <c r="B148" s="291"/>
      <c r="C148" s="189"/>
      <c r="D148" s="292"/>
      <c r="E148" s="187"/>
      <c r="F148" s="194">
        <f>F149+F150+F151+F152</f>
        <v>106958002</v>
      </c>
      <c r="G148" s="186" t="s">
        <v>757</v>
      </c>
      <c r="I148" s="728"/>
    </row>
    <row r="149" spans="1:9" ht="78" customHeight="1">
      <c r="A149" s="292">
        <f>IF(ISBLANK(B149),"",COUNTA($B$4:B149))</f>
        <v>130</v>
      </c>
      <c r="B149" s="291" t="s">
        <v>2202</v>
      </c>
      <c r="C149" s="189" t="s">
        <v>2212</v>
      </c>
      <c r="D149" s="292" t="s">
        <v>158</v>
      </c>
      <c r="E149" s="187" t="s">
        <v>2223</v>
      </c>
      <c r="F149" s="188">
        <v>42608723</v>
      </c>
      <c r="G149" s="189" t="s">
        <v>757</v>
      </c>
    </row>
    <row r="150" spans="1:9" ht="73.5">
      <c r="A150" s="292">
        <f>IF(ISBLANK(B150),"",COUNTA($B$4:B150))</f>
        <v>131</v>
      </c>
      <c r="B150" s="291" t="s">
        <v>2202</v>
      </c>
      <c r="C150" s="189" t="s">
        <v>2216</v>
      </c>
      <c r="D150" s="292" t="s">
        <v>158</v>
      </c>
      <c r="E150" s="187" t="s">
        <v>2224</v>
      </c>
      <c r="F150" s="188">
        <v>11020932</v>
      </c>
      <c r="G150" s="189" t="s">
        <v>757</v>
      </c>
    </row>
    <row r="151" spans="1:9" ht="84">
      <c r="A151" s="292">
        <f>IF(ISBLANK(B151),"",COUNTA($B$4:B151))</f>
        <v>132</v>
      </c>
      <c r="B151" s="291" t="s">
        <v>2603</v>
      </c>
      <c r="C151" s="189" t="s">
        <v>2683</v>
      </c>
      <c r="D151" s="292" t="s">
        <v>158</v>
      </c>
      <c r="E151" s="187" t="s">
        <v>2730</v>
      </c>
      <c r="F151" s="188">
        <v>42307387</v>
      </c>
      <c r="G151" s="189" t="s">
        <v>757</v>
      </c>
    </row>
    <row r="152" spans="1:9" ht="73.5">
      <c r="A152" s="292">
        <f>IF(ISBLANK(B152),"",COUNTA($B$4:B152))</f>
        <v>133</v>
      </c>
      <c r="B152" s="291" t="s">
        <v>2603</v>
      </c>
      <c r="C152" s="189" t="s">
        <v>2693</v>
      </c>
      <c r="D152" s="292" t="s">
        <v>158</v>
      </c>
      <c r="E152" s="187" t="s">
        <v>2729</v>
      </c>
      <c r="F152" s="188">
        <v>11020960</v>
      </c>
      <c r="G152" s="189" t="s">
        <v>757</v>
      </c>
    </row>
    <row r="153" spans="1:9" ht="24" customHeight="1">
      <c r="A153" s="292" t="str">
        <f>IF(ISBLANK(B153),"",COUNTA($B$4:B153))</f>
        <v/>
      </c>
      <c r="B153" s="291"/>
      <c r="C153" s="189"/>
      <c r="D153" s="292"/>
      <c r="E153" s="187"/>
      <c r="F153" s="194">
        <f>SUM(F154:F244)</f>
        <v>3516742095</v>
      </c>
      <c r="G153" s="186" t="s">
        <v>543</v>
      </c>
      <c r="I153" s="728"/>
    </row>
    <row r="154" spans="1:9" ht="63">
      <c r="A154" s="292">
        <f>IF(ISBLANK(B154),"",COUNTA($B$4:B154))</f>
        <v>134</v>
      </c>
      <c r="B154" s="291" t="s">
        <v>2115</v>
      </c>
      <c r="C154" s="189" t="s">
        <v>2126</v>
      </c>
      <c r="D154" s="292" t="s">
        <v>158</v>
      </c>
      <c r="E154" s="187" t="s">
        <v>2125</v>
      </c>
      <c r="F154" s="188">
        <v>84146206</v>
      </c>
      <c r="G154" s="189" t="s">
        <v>543</v>
      </c>
    </row>
    <row r="155" spans="1:9" ht="68.25" customHeight="1">
      <c r="A155" s="292">
        <f>IF(ISBLANK(B155),"",COUNTA($B$4:B155))</f>
        <v>135</v>
      </c>
      <c r="B155" s="291" t="s">
        <v>2115</v>
      </c>
      <c r="C155" s="189" t="s">
        <v>2127</v>
      </c>
      <c r="D155" s="292" t="s">
        <v>158</v>
      </c>
      <c r="E155" s="187" t="s">
        <v>2128</v>
      </c>
      <c r="F155" s="188">
        <v>4428748</v>
      </c>
      <c r="G155" s="189" t="s">
        <v>543</v>
      </c>
    </row>
    <row r="156" spans="1:9" ht="63">
      <c r="A156" s="292">
        <f>IF(ISBLANK(B156),"",COUNTA($B$4:B156))</f>
        <v>136</v>
      </c>
      <c r="B156" s="291" t="s">
        <v>2115</v>
      </c>
      <c r="C156" s="189" t="s">
        <v>2129</v>
      </c>
      <c r="D156" s="292" t="s">
        <v>158</v>
      </c>
      <c r="E156" s="187" t="s">
        <v>2130</v>
      </c>
      <c r="F156" s="188">
        <v>84847223</v>
      </c>
      <c r="G156" s="189" t="s">
        <v>543</v>
      </c>
    </row>
    <row r="157" spans="1:9" ht="63">
      <c r="A157" s="292">
        <f>IF(ISBLANK(B157),"",COUNTA($B$4:B157))</f>
        <v>137</v>
      </c>
      <c r="B157" s="291" t="s">
        <v>2115</v>
      </c>
      <c r="C157" s="189" t="s">
        <v>2133</v>
      </c>
      <c r="D157" s="292" t="s">
        <v>158</v>
      </c>
      <c r="E157" s="187" t="s">
        <v>2131</v>
      </c>
      <c r="F157" s="188">
        <v>4465643</v>
      </c>
      <c r="G157" s="189" t="s">
        <v>543</v>
      </c>
    </row>
    <row r="158" spans="1:9" ht="56.25" customHeight="1">
      <c r="A158" s="292">
        <f>IF(ISBLANK(B158),"",COUNTA($B$4:B158))</f>
        <v>138</v>
      </c>
      <c r="B158" s="291" t="s">
        <v>2115</v>
      </c>
      <c r="C158" s="189" t="s">
        <v>2134</v>
      </c>
      <c r="D158" s="292" t="s">
        <v>158</v>
      </c>
      <c r="E158" s="187" t="s">
        <v>2132</v>
      </c>
      <c r="F158" s="188">
        <v>94225191</v>
      </c>
      <c r="G158" s="189" t="s">
        <v>543</v>
      </c>
    </row>
    <row r="159" spans="1:9" ht="63">
      <c r="A159" s="292">
        <f>IF(ISBLANK(B159),"",COUNTA($B$4:B159))</f>
        <v>139</v>
      </c>
      <c r="B159" s="291" t="s">
        <v>2115</v>
      </c>
      <c r="C159" s="189" t="s">
        <v>2135</v>
      </c>
      <c r="D159" s="292" t="s">
        <v>158</v>
      </c>
      <c r="E159" s="187" t="s">
        <v>2136</v>
      </c>
      <c r="F159" s="188">
        <v>4959221</v>
      </c>
      <c r="G159" s="189" t="s">
        <v>543</v>
      </c>
    </row>
    <row r="160" spans="1:9" ht="63">
      <c r="A160" s="292">
        <f>IF(ISBLANK(B160),"",COUNTA($B$4:B160))</f>
        <v>140</v>
      </c>
      <c r="B160" s="291" t="s">
        <v>2115</v>
      </c>
      <c r="C160" s="189" t="s">
        <v>2137</v>
      </c>
      <c r="D160" s="292" t="s">
        <v>158</v>
      </c>
      <c r="E160" s="187" t="s">
        <v>2138</v>
      </c>
      <c r="F160" s="188">
        <v>84824591</v>
      </c>
      <c r="G160" s="189" t="s">
        <v>543</v>
      </c>
    </row>
    <row r="161" spans="1:10" ht="64.5" customHeight="1">
      <c r="A161" s="292">
        <f>IF(ISBLANK(B161),"",COUNTA($B$4:B161))</f>
        <v>141</v>
      </c>
      <c r="B161" s="291" t="s">
        <v>2115</v>
      </c>
      <c r="C161" s="189" t="s">
        <v>2139</v>
      </c>
      <c r="D161" s="292" t="s">
        <v>158</v>
      </c>
      <c r="E161" s="187" t="s">
        <v>2140</v>
      </c>
      <c r="F161" s="188">
        <v>4464452</v>
      </c>
      <c r="G161" s="189" t="s">
        <v>543</v>
      </c>
    </row>
    <row r="162" spans="1:10" ht="52.5">
      <c r="A162" s="292">
        <f>IF(ISBLANK(B162),"",COUNTA($B$4:B162))</f>
        <v>142</v>
      </c>
      <c r="B162" s="291" t="s">
        <v>2115</v>
      </c>
      <c r="C162" s="189" t="s">
        <v>2160</v>
      </c>
      <c r="D162" s="292" t="s">
        <v>158</v>
      </c>
      <c r="E162" s="187" t="s">
        <v>2175</v>
      </c>
      <c r="F162" s="188">
        <v>94240322</v>
      </c>
      <c r="G162" s="189" t="s">
        <v>543</v>
      </c>
    </row>
    <row r="163" spans="1:10" ht="73.5">
      <c r="A163" s="292">
        <f>IF(ISBLANK(B163),"",COUNTA($B$4:B163))</f>
        <v>143</v>
      </c>
      <c r="B163" s="291" t="s">
        <v>2115</v>
      </c>
      <c r="C163" s="189" t="s">
        <v>2161</v>
      </c>
      <c r="D163" s="292" t="s">
        <v>158</v>
      </c>
      <c r="E163" s="187" t="s">
        <v>2176</v>
      </c>
      <c r="F163" s="188">
        <v>4960017</v>
      </c>
      <c r="G163" s="189" t="s">
        <v>543</v>
      </c>
    </row>
    <row r="164" spans="1:10" ht="63">
      <c r="A164" s="292">
        <f>IF(ISBLANK(B164),"",COUNTA($B$4:B164))</f>
        <v>144</v>
      </c>
      <c r="B164" s="291" t="s">
        <v>2195</v>
      </c>
      <c r="C164" s="189" t="s">
        <v>2196</v>
      </c>
      <c r="D164" s="292" t="s">
        <v>158</v>
      </c>
      <c r="E164" s="187" t="s">
        <v>2204</v>
      </c>
      <c r="F164" s="188">
        <v>4960907</v>
      </c>
      <c r="G164" s="189" t="s">
        <v>543</v>
      </c>
    </row>
    <row r="165" spans="1:10" ht="57.75" customHeight="1">
      <c r="A165" s="292">
        <f>IF(ISBLANK(B165),"",COUNTA($B$4:B165))</f>
        <v>145</v>
      </c>
      <c r="B165" s="291" t="s">
        <v>2195</v>
      </c>
      <c r="C165" s="189" t="s">
        <v>2197</v>
      </c>
      <c r="D165" s="292" t="s">
        <v>158</v>
      </c>
      <c r="E165" s="187" t="s">
        <v>2205</v>
      </c>
      <c r="F165" s="188">
        <v>94257241</v>
      </c>
      <c r="G165" s="189" t="s">
        <v>543</v>
      </c>
      <c r="H165" s="519"/>
      <c r="I165" s="730"/>
      <c r="J165" s="12"/>
    </row>
    <row r="166" spans="1:10" ht="66" customHeight="1">
      <c r="A166" s="292">
        <f>IF(ISBLANK(B166),"",COUNTA($B$4:B166))</f>
        <v>146</v>
      </c>
      <c r="B166" s="291" t="s">
        <v>2195</v>
      </c>
      <c r="C166" s="189" t="s">
        <v>2200</v>
      </c>
      <c r="D166" s="292" t="s">
        <v>158</v>
      </c>
      <c r="E166" s="187" t="s">
        <v>2208</v>
      </c>
      <c r="F166" s="188">
        <v>4874863</v>
      </c>
      <c r="G166" s="189" t="s">
        <v>543</v>
      </c>
    </row>
    <row r="167" spans="1:10" ht="75.75" customHeight="1">
      <c r="A167" s="292">
        <f>IF(ISBLANK(B167),"",COUNTA($B$4:B167))</f>
        <v>147</v>
      </c>
      <c r="B167" s="291" t="s">
        <v>2202</v>
      </c>
      <c r="C167" s="189" t="s">
        <v>2214</v>
      </c>
      <c r="D167" s="292" t="s">
        <v>158</v>
      </c>
      <c r="E167" s="187" t="s">
        <v>2223</v>
      </c>
      <c r="F167" s="188">
        <v>40930350</v>
      </c>
      <c r="G167" s="189" t="s">
        <v>543</v>
      </c>
    </row>
    <row r="168" spans="1:10" ht="73.5">
      <c r="A168" s="292">
        <f>IF(ISBLANK(B168),"",COUNTA($B$4:B168))</f>
        <v>148</v>
      </c>
      <c r="B168" s="291" t="s">
        <v>2202</v>
      </c>
      <c r="C168" s="189" t="s">
        <v>2225</v>
      </c>
      <c r="D168" s="292" t="s">
        <v>158</v>
      </c>
      <c r="E168" s="187" t="s">
        <v>2224</v>
      </c>
      <c r="F168" s="188">
        <v>10497868</v>
      </c>
      <c r="G168" s="189" t="s">
        <v>543</v>
      </c>
    </row>
    <row r="169" spans="1:10" ht="73.5">
      <c r="A169" s="292">
        <f>IF(ISBLANK(B169),"",COUNTA($B$4:B169))</f>
        <v>149</v>
      </c>
      <c r="B169" s="291" t="s">
        <v>2202</v>
      </c>
      <c r="C169" s="189" t="s">
        <v>2230</v>
      </c>
      <c r="D169" s="292" t="s">
        <v>158</v>
      </c>
      <c r="E169" s="187" t="s">
        <v>2245</v>
      </c>
      <c r="F169" s="188">
        <v>52989078</v>
      </c>
      <c r="G169" s="189" t="s">
        <v>543</v>
      </c>
    </row>
    <row r="170" spans="1:10" ht="75" customHeight="1">
      <c r="A170" s="292">
        <f>IF(ISBLANK(B170),"",COUNTA($B$4:B170))</f>
        <v>150</v>
      </c>
      <c r="B170" s="291" t="s">
        <v>2202</v>
      </c>
      <c r="C170" s="189" t="s">
        <v>2236</v>
      </c>
      <c r="D170" s="292" t="s">
        <v>158</v>
      </c>
      <c r="E170" s="187" t="s">
        <v>2246</v>
      </c>
      <c r="F170" s="188">
        <v>10597816</v>
      </c>
      <c r="G170" s="189" t="s">
        <v>543</v>
      </c>
    </row>
    <row r="171" spans="1:10" ht="63">
      <c r="A171" s="292">
        <f>IF(ISBLANK(B171),"",COUNTA($B$4:B171))</f>
        <v>151</v>
      </c>
      <c r="B171" s="291" t="s">
        <v>2249</v>
      </c>
      <c r="C171" s="189" t="s">
        <v>2252</v>
      </c>
      <c r="D171" s="292" t="s">
        <v>158</v>
      </c>
      <c r="E171" s="187" t="s">
        <v>2262</v>
      </c>
      <c r="F171" s="188">
        <v>94223047</v>
      </c>
      <c r="G171" s="189" t="s">
        <v>543</v>
      </c>
    </row>
    <row r="172" spans="1:10" ht="63">
      <c r="A172" s="292">
        <f>IF(ISBLANK(B172),"",COUNTA($B$4:B172))</f>
        <v>152</v>
      </c>
      <c r="B172" s="291" t="s">
        <v>2249</v>
      </c>
      <c r="C172" s="189" t="s">
        <v>2253</v>
      </c>
      <c r="D172" s="292" t="s">
        <v>158</v>
      </c>
      <c r="E172" s="187" t="s">
        <v>2263</v>
      </c>
      <c r="F172" s="188">
        <v>4959108</v>
      </c>
      <c r="G172" s="189" t="s">
        <v>543</v>
      </c>
    </row>
    <row r="173" spans="1:10" ht="77.25" customHeight="1">
      <c r="A173" s="292">
        <f>IF(ISBLANK(B173),"",COUNTA($B$4:B173))</f>
        <v>153</v>
      </c>
      <c r="B173" s="291" t="s">
        <v>2287</v>
      </c>
      <c r="C173" s="189" t="s">
        <v>2295</v>
      </c>
      <c r="D173" s="292" t="s">
        <v>158</v>
      </c>
      <c r="E173" s="187" t="s">
        <v>2325</v>
      </c>
      <c r="F173" s="188">
        <v>40278646</v>
      </c>
      <c r="G173" s="189" t="s">
        <v>543</v>
      </c>
    </row>
    <row r="174" spans="1:10" ht="75" customHeight="1">
      <c r="A174" s="292">
        <f>IF(ISBLANK(B174),"",COUNTA($B$4:B174))</f>
        <v>154</v>
      </c>
      <c r="B174" s="291" t="s">
        <v>2287</v>
      </c>
      <c r="C174" s="189" t="s">
        <v>2301</v>
      </c>
      <c r="D174" s="292" t="s">
        <v>158</v>
      </c>
      <c r="E174" s="187" t="s">
        <v>2326</v>
      </c>
      <c r="F174" s="188">
        <v>10497816</v>
      </c>
      <c r="G174" s="189" t="s">
        <v>543</v>
      </c>
    </row>
    <row r="175" spans="1:10" ht="52.5">
      <c r="A175" s="292">
        <f>IF(ISBLANK(B175),"",COUNTA($B$4:B175))</f>
        <v>155</v>
      </c>
      <c r="B175" s="291" t="s">
        <v>2333</v>
      </c>
      <c r="C175" s="189" t="s">
        <v>2342</v>
      </c>
      <c r="D175" s="292" t="s">
        <v>158</v>
      </c>
      <c r="E175" s="187" t="s">
        <v>2341</v>
      </c>
      <c r="F175" s="188">
        <v>70647760</v>
      </c>
      <c r="G175" s="189" t="s">
        <v>543</v>
      </c>
      <c r="H175" s="228"/>
    </row>
    <row r="176" spans="1:10" ht="75" customHeight="1">
      <c r="A176" s="292">
        <f>IF(ISBLANK(B176),"",COUNTA($B$4:B176))</f>
        <v>156</v>
      </c>
      <c r="B176" s="291" t="s">
        <v>2333</v>
      </c>
      <c r="C176" s="189" t="s">
        <v>2344</v>
      </c>
      <c r="D176" s="292" t="s">
        <v>158</v>
      </c>
      <c r="E176" s="187" t="s">
        <v>2343</v>
      </c>
      <c r="F176" s="188">
        <v>3718303</v>
      </c>
      <c r="G176" s="189" t="s">
        <v>543</v>
      </c>
      <c r="H176" s="228"/>
    </row>
    <row r="177" spans="1:8" ht="75" customHeight="1">
      <c r="A177" s="292">
        <f>IF(ISBLANK(B177),"",COUNTA($B$4:B177))</f>
        <v>157</v>
      </c>
      <c r="B177" s="291" t="s">
        <v>2333</v>
      </c>
      <c r="C177" s="189" t="s">
        <v>2345</v>
      </c>
      <c r="D177" s="292" t="s">
        <v>158</v>
      </c>
      <c r="E177" s="187" t="s">
        <v>2332</v>
      </c>
      <c r="F177" s="188">
        <v>53489270</v>
      </c>
      <c r="G177" s="189" t="s">
        <v>543</v>
      </c>
      <c r="H177" s="228"/>
    </row>
    <row r="178" spans="1:8" ht="75" customHeight="1">
      <c r="A178" s="292">
        <f>IF(ISBLANK(B178),"",COUNTA($B$4:B178))</f>
        <v>158</v>
      </c>
      <c r="B178" s="291" t="s">
        <v>2333</v>
      </c>
      <c r="C178" s="189" t="s">
        <v>2346</v>
      </c>
      <c r="D178" s="292" t="s">
        <v>158</v>
      </c>
      <c r="E178" s="187" t="s">
        <v>2335</v>
      </c>
      <c r="F178" s="188">
        <v>10697854</v>
      </c>
      <c r="G178" s="189" t="s">
        <v>543</v>
      </c>
      <c r="H178" s="228"/>
    </row>
    <row r="179" spans="1:8" ht="58.5" customHeight="1">
      <c r="A179" s="292">
        <f>IF(ISBLANK(B179),"",COUNTA($B$4:B179))</f>
        <v>159</v>
      </c>
      <c r="B179" s="291" t="s">
        <v>2408</v>
      </c>
      <c r="C179" s="189" t="s">
        <v>2417</v>
      </c>
      <c r="D179" s="292" t="s">
        <v>158</v>
      </c>
      <c r="E179" s="187" t="s">
        <v>2467</v>
      </c>
      <c r="F179" s="188">
        <v>35534491</v>
      </c>
      <c r="G179" s="189" t="s">
        <v>543</v>
      </c>
    </row>
    <row r="180" spans="1:8" ht="73.5">
      <c r="A180" s="292">
        <f>IF(ISBLANK(B180),"",COUNTA($B$4:B180))</f>
        <v>160</v>
      </c>
      <c r="B180" s="291" t="s">
        <v>2408</v>
      </c>
      <c r="C180" s="189" t="s">
        <v>2418</v>
      </c>
      <c r="D180" s="292" t="s">
        <v>158</v>
      </c>
      <c r="E180" s="187" t="s">
        <v>2468</v>
      </c>
      <c r="F180" s="188">
        <v>1870236</v>
      </c>
      <c r="G180" s="189" t="s">
        <v>543</v>
      </c>
    </row>
    <row r="181" spans="1:8" ht="73.5">
      <c r="A181" s="292">
        <f>IF(ISBLANK(B181),"",COUNTA($B$4:B181))</f>
        <v>161</v>
      </c>
      <c r="B181" s="291" t="s">
        <v>2408</v>
      </c>
      <c r="C181" s="189" t="s">
        <v>2422</v>
      </c>
      <c r="D181" s="292" t="s">
        <v>158</v>
      </c>
      <c r="E181" s="187" t="s">
        <v>2469</v>
      </c>
      <c r="F181" s="188">
        <v>146809404</v>
      </c>
      <c r="G181" s="189" t="s">
        <v>543</v>
      </c>
    </row>
    <row r="182" spans="1:8" ht="75" customHeight="1">
      <c r="A182" s="292">
        <f>IF(ISBLANK(B182),"",COUNTA($B$4:B182))</f>
        <v>162</v>
      </c>
      <c r="B182" s="291" t="s">
        <v>2408</v>
      </c>
      <c r="C182" s="189" t="s">
        <v>2428</v>
      </c>
      <c r="D182" s="292" t="s">
        <v>158</v>
      </c>
      <c r="E182" s="187" t="s">
        <v>2470</v>
      </c>
      <c r="F182" s="188">
        <v>10486386</v>
      </c>
      <c r="G182" s="189" t="s">
        <v>543</v>
      </c>
    </row>
    <row r="183" spans="1:8" ht="73.5">
      <c r="A183" s="292">
        <f>IF(ISBLANK(B183),"",COUNTA($B$4:B183))</f>
        <v>163</v>
      </c>
      <c r="B183" s="291" t="s">
        <v>2433</v>
      </c>
      <c r="C183" s="189" t="s">
        <v>2430</v>
      </c>
      <c r="D183" s="292" t="s">
        <v>158</v>
      </c>
      <c r="E183" s="187" t="s">
        <v>2471</v>
      </c>
      <c r="F183" s="188">
        <v>41696080</v>
      </c>
      <c r="G183" s="189" t="s">
        <v>543</v>
      </c>
    </row>
    <row r="184" spans="1:8" ht="73.5">
      <c r="A184" s="292">
        <f>IF(ISBLANK(B184),"",COUNTA($B$4:B184))</f>
        <v>164</v>
      </c>
      <c r="B184" s="291" t="s">
        <v>2433</v>
      </c>
      <c r="C184" s="189" t="s">
        <v>2436</v>
      </c>
      <c r="D184" s="292" t="s">
        <v>158</v>
      </c>
      <c r="E184" s="187" t="s">
        <v>2472</v>
      </c>
      <c r="F184" s="188">
        <v>10697900</v>
      </c>
      <c r="G184" s="189" t="s">
        <v>543</v>
      </c>
    </row>
    <row r="185" spans="1:8" ht="63">
      <c r="A185" s="292">
        <f>IF(ISBLANK(B185),"",COUNTA($B$4:B185))</f>
        <v>165</v>
      </c>
      <c r="B185" s="291" t="s">
        <v>2433</v>
      </c>
      <c r="C185" s="189" t="s">
        <v>2484</v>
      </c>
      <c r="D185" s="292" t="s">
        <v>158</v>
      </c>
      <c r="E185" s="187" t="s">
        <v>2532</v>
      </c>
      <c r="F185" s="188">
        <v>83751093</v>
      </c>
      <c r="G185" s="189" t="s">
        <v>543</v>
      </c>
    </row>
    <row r="186" spans="1:8" ht="73.5">
      <c r="A186" s="292">
        <f>IF(ISBLANK(B186),"",COUNTA($B$4:B186))</f>
        <v>166</v>
      </c>
      <c r="B186" s="291" t="s">
        <v>2433</v>
      </c>
      <c r="C186" s="189" t="s">
        <v>2485</v>
      </c>
      <c r="D186" s="292" t="s">
        <v>158</v>
      </c>
      <c r="E186" s="187" t="s">
        <v>2533</v>
      </c>
      <c r="F186" s="188">
        <v>4407952</v>
      </c>
      <c r="G186" s="189" t="s">
        <v>543</v>
      </c>
    </row>
    <row r="187" spans="1:8" ht="73.5">
      <c r="A187" s="292">
        <f>IF(ISBLANK(B187),"",COUNTA($B$4:B187))</f>
        <v>167</v>
      </c>
      <c r="B187" s="291" t="s">
        <v>2433</v>
      </c>
      <c r="C187" s="189" t="s">
        <v>2492</v>
      </c>
      <c r="D187" s="292" t="s">
        <v>158</v>
      </c>
      <c r="E187" s="187" t="s">
        <v>2539</v>
      </c>
      <c r="F187" s="188">
        <v>52025311</v>
      </c>
      <c r="G187" s="189" t="s">
        <v>543</v>
      </c>
    </row>
    <row r="188" spans="1:8" ht="73.5">
      <c r="A188" s="292">
        <f>IF(ISBLANK(B188),"",COUNTA($B$4:B188))</f>
        <v>168</v>
      </c>
      <c r="B188" s="291" t="s">
        <v>2433</v>
      </c>
      <c r="C188" s="189" t="s">
        <v>2496</v>
      </c>
      <c r="D188" s="292" t="s">
        <v>158</v>
      </c>
      <c r="E188" s="187" t="s">
        <v>2540</v>
      </c>
      <c r="F188" s="188">
        <v>10405061</v>
      </c>
      <c r="G188" s="189" t="s">
        <v>543</v>
      </c>
    </row>
    <row r="189" spans="1:8" ht="73.5">
      <c r="A189" s="292">
        <f>IF(ISBLANK(B189),"",COUNTA($B$4:B189))</f>
        <v>169</v>
      </c>
      <c r="B189" s="291" t="s">
        <v>2433</v>
      </c>
      <c r="C189" s="189" t="s">
        <v>2512</v>
      </c>
      <c r="D189" s="292" t="s">
        <v>158</v>
      </c>
      <c r="E189" s="187" t="s">
        <v>2543</v>
      </c>
      <c r="F189" s="188">
        <v>40111321</v>
      </c>
      <c r="G189" s="189" t="s">
        <v>543</v>
      </c>
    </row>
    <row r="190" spans="1:8" ht="75.75" customHeight="1">
      <c r="A190" s="292">
        <f>IF(ISBLANK(B190),"",COUNTA($B$4:B190))</f>
        <v>170</v>
      </c>
      <c r="B190" s="291" t="s">
        <v>2433</v>
      </c>
      <c r="C190" s="189" t="s">
        <v>2519</v>
      </c>
      <c r="D190" s="292" t="s">
        <v>158</v>
      </c>
      <c r="E190" s="187" t="s">
        <v>2544</v>
      </c>
      <c r="F190" s="188">
        <v>10497834</v>
      </c>
      <c r="G190" s="189" t="s">
        <v>543</v>
      </c>
    </row>
    <row r="191" spans="1:8" ht="73.5">
      <c r="A191" s="292">
        <f>IF(ISBLANK(B191),"",COUNTA($B$4:B191))</f>
        <v>171</v>
      </c>
      <c r="B191" s="291" t="s">
        <v>2433</v>
      </c>
      <c r="C191" s="189" t="s">
        <v>2520</v>
      </c>
      <c r="D191" s="292" t="s">
        <v>158</v>
      </c>
      <c r="E191" s="187" t="s">
        <v>2545</v>
      </c>
      <c r="F191" s="188">
        <v>53489428</v>
      </c>
      <c r="G191" s="189" t="s">
        <v>543</v>
      </c>
    </row>
    <row r="192" spans="1:8" ht="73.5">
      <c r="A192" s="292">
        <f>IF(ISBLANK(B192),"",COUNTA($B$4:B192))</f>
        <v>172</v>
      </c>
      <c r="B192" s="291" t="s">
        <v>2433</v>
      </c>
      <c r="C192" s="189" t="s">
        <v>2530</v>
      </c>
      <c r="D192" s="292" t="s">
        <v>158</v>
      </c>
      <c r="E192" s="187" t="s">
        <v>2546</v>
      </c>
      <c r="F192" s="188">
        <v>10697885</v>
      </c>
      <c r="G192" s="189" t="s">
        <v>543</v>
      </c>
    </row>
    <row r="193" spans="1:7" ht="73.5">
      <c r="A193" s="292">
        <f>IF(ISBLANK(B193),"",COUNTA($B$4:B193))</f>
        <v>173</v>
      </c>
      <c r="B193" s="291" t="s">
        <v>2551</v>
      </c>
      <c r="C193" s="189" t="s">
        <v>2777</v>
      </c>
      <c r="D193" s="292" t="s">
        <v>158</v>
      </c>
      <c r="E193" s="187" t="s">
        <v>2561</v>
      </c>
      <c r="F193" s="188">
        <v>4466734</v>
      </c>
      <c r="G193" s="189" t="s">
        <v>543</v>
      </c>
    </row>
    <row r="194" spans="1:7" ht="57" customHeight="1">
      <c r="A194" s="292">
        <f>IF(ISBLANK(B194),"",COUNTA($B$4:B194))</f>
        <v>174</v>
      </c>
      <c r="B194" s="291" t="s">
        <v>2551</v>
      </c>
      <c r="C194" s="189" t="s">
        <v>2778</v>
      </c>
      <c r="D194" s="292" t="s">
        <v>158</v>
      </c>
      <c r="E194" s="187" t="s">
        <v>2562</v>
      </c>
      <c r="F194" s="188">
        <v>84867944</v>
      </c>
      <c r="G194" s="189" t="s">
        <v>543</v>
      </c>
    </row>
    <row r="195" spans="1:7" ht="63">
      <c r="A195" s="292">
        <f>IF(ISBLANK(B195),"",COUNTA($B$4:B195))</f>
        <v>175</v>
      </c>
      <c r="B195" s="291" t="s">
        <v>2551</v>
      </c>
      <c r="C195" s="189" t="s">
        <v>2779</v>
      </c>
      <c r="D195" s="292" t="s">
        <v>158</v>
      </c>
      <c r="E195" s="187" t="s">
        <v>2563</v>
      </c>
      <c r="F195" s="188">
        <v>113138975</v>
      </c>
      <c r="G195" s="189" t="s">
        <v>543</v>
      </c>
    </row>
    <row r="196" spans="1:7" ht="64.5" customHeight="1">
      <c r="A196" s="292">
        <f>IF(ISBLANK(B196),"",COUNTA($B$4:B196))</f>
        <v>176</v>
      </c>
      <c r="B196" s="291" t="s">
        <v>2551</v>
      </c>
      <c r="C196" s="189" t="s">
        <v>2780</v>
      </c>
      <c r="D196" s="292" t="s">
        <v>158</v>
      </c>
      <c r="E196" s="187" t="s">
        <v>2564</v>
      </c>
      <c r="F196" s="188">
        <v>5954683</v>
      </c>
      <c r="G196" s="189" t="s">
        <v>543</v>
      </c>
    </row>
    <row r="197" spans="1:7" ht="63">
      <c r="A197" s="292">
        <f>IF(ISBLANK(B197),"",COUNTA($B$4:B197))</f>
        <v>177</v>
      </c>
      <c r="B197" s="291" t="s">
        <v>2551</v>
      </c>
      <c r="C197" s="189" t="s">
        <v>2784</v>
      </c>
      <c r="D197" s="292" t="s">
        <v>158</v>
      </c>
      <c r="E197" s="187" t="s">
        <v>2569</v>
      </c>
      <c r="F197" s="188">
        <v>65893711</v>
      </c>
      <c r="G197" s="189" t="s">
        <v>543</v>
      </c>
    </row>
    <row r="198" spans="1:7" ht="73.5">
      <c r="A198" s="292">
        <f>IF(ISBLANK(B198),"",COUNTA($B$4:B198))</f>
        <v>178</v>
      </c>
      <c r="B198" s="291" t="s">
        <v>2551</v>
      </c>
      <c r="C198" s="189" t="s">
        <v>2785</v>
      </c>
      <c r="D198" s="292" t="s">
        <v>158</v>
      </c>
      <c r="E198" s="187" t="s">
        <v>2570</v>
      </c>
      <c r="F198" s="188">
        <v>3468090</v>
      </c>
      <c r="G198" s="189" t="s">
        <v>543</v>
      </c>
    </row>
    <row r="199" spans="1:7" ht="56.25" customHeight="1">
      <c r="A199" s="292">
        <f>IF(ISBLANK(B199),"",COUNTA($B$4:B199))</f>
        <v>179</v>
      </c>
      <c r="B199" s="291" t="s">
        <v>2551</v>
      </c>
      <c r="C199" s="189" t="s">
        <v>2786</v>
      </c>
      <c r="D199" s="292" t="s">
        <v>158</v>
      </c>
      <c r="E199" s="187" t="s">
        <v>2571</v>
      </c>
      <c r="F199" s="188">
        <v>94229636</v>
      </c>
      <c r="G199" s="189" t="s">
        <v>543</v>
      </c>
    </row>
    <row r="200" spans="1:7" ht="73.5">
      <c r="A200" s="292">
        <f>IF(ISBLANK(B200),"",COUNTA($B$4:B200))</f>
        <v>180</v>
      </c>
      <c r="B200" s="291" t="s">
        <v>2551</v>
      </c>
      <c r="C200" s="189" t="s">
        <v>2787</v>
      </c>
      <c r="D200" s="292" t="s">
        <v>158</v>
      </c>
      <c r="E200" s="187" t="s">
        <v>2572</v>
      </c>
      <c r="F200" s="188">
        <v>4959455</v>
      </c>
      <c r="G200" s="189" t="s">
        <v>543</v>
      </c>
    </row>
    <row r="201" spans="1:7" ht="52.5">
      <c r="A201" s="292">
        <f>IF(ISBLANK(B201),"",COUNTA($B$4:B201))</f>
        <v>181</v>
      </c>
      <c r="B201" s="291" t="s">
        <v>2551</v>
      </c>
      <c r="C201" s="189" t="s">
        <v>2788</v>
      </c>
      <c r="D201" s="292" t="s">
        <v>158</v>
      </c>
      <c r="E201" s="187" t="s">
        <v>2573</v>
      </c>
      <c r="F201" s="188">
        <v>84744981</v>
      </c>
      <c r="G201" s="189" t="s">
        <v>543</v>
      </c>
    </row>
    <row r="202" spans="1:7" ht="73.5">
      <c r="A202" s="292">
        <f>IF(ISBLANK(B202),"",COUNTA($B$4:B202))</f>
        <v>182</v>
      </c>
      <c r="B202" s="291" t="s">
        <v>2551</v>
      </c>
      <c r="C202" s="189" t="s">
        <v>2789</v>
      </c>
      <c r="D202" s="292" t="s">
        <v>158</v>
      </c>
      <c r="E202" s="187" t="s">
        <v>2574</v>
      </c>
      <c r="F202" s="188">
        <v>4460262</v>
      </c>
      <c r="G202" s="189" t="s">
        <v>543</v>
      </c>
    </row>
    <row r="203" spans="1:7" ht="52.5">
      <c r="A203" s="292">
        <f>IF(ISBLANK(B203),"",COUNTA($B$4:B203))</f>
        <v>183</v>
      </c>
      <c r="B203" s="291" t="s">
        <v>2551</v>
      </c>
      <c r="C203" s="189" t="s">
        <v>2790</v>
      </c>
      <c r="D203" s="292" t="s">
        <v>158</v>
      </c>
      <c r="E203" s="187" t="s">
        <v>2575</v>
      </c>
      <c r="F203" s="188">
        <v>94226670</v>
      </c>
      <c r="G203" s="189" t="s">
        <v>543</v>
      </c>
    </row>
    <row r="204" spans="1:7" ht="84">
      <c r="A204" s="292">
        <f>IF(ISBLANK(B204),"",COUNTA($B$4:B204))</f>
        <v>184</v>
      </c>
      <c r="B204" s="291" t="s">
        <v>2551</v>
      </c>
      <c r="C204" s="189" t="s">
        <v>2791</v>
      </c>
      <c r="D204" s="292" t="s">
        <v>158</v>
      </c>
      <c r="E204" s="187" t="s">
        <v>2576</v>
      </c>
      <c r="F204" s="188">
        <v>4959298</v>
      </c>
      <c r="G204" s="189" t="s">
        <v>543</v>
      </c>
    </row>
    <row r="205" spans="1:7" ht="63">
      <c r="A205" s="292">
        <f>IF(ISBLANK(B205),"",COUNTA($B$4:B205))</f>
        <v>185</v>
      </c>
      <c r="B205" s="291" t="s">
        <v>2603</v>
      </c>
      <c r="C205" s="189" t="s">
        <v>2606</v>
      </c>
      <c r="D205" s="292" t="s">
        <v>158</v>
      </c>
      <c r="E205" s="187" t="s">
        <v>2698</v>
      </c>
      <c r="F205" s="188">
        <v>47043069</v>
      </c>
      <c r="G205" s="189" t="s">
        <v>543</v>
      </c>
    </row>
    <row r="206" spans="1:7" ht="73.5">
      <c r="A206" s="292">
        <f>IF(ISBLANK(B206),"",COUNTA($B$4:B206))</f>
        <v>186</v>
      </c>
      <c r="B206" s="291" t="s">
        <v>2603</v>
      </c>
      <c r="C206" s="189" t="s">
        <v>2607</v>
      </c>
      <c r="D206" s="292" t="s">
        <v>158</v>
      </c>
      <c r="E206" s="187" t="s">
        <v>2699</v>
      </c>
      <c r="F206" s="188">
        <v>2475951</v>
      </c>
      <c r="G206" s="189" t="s">
        <v>543</v>
      </c>
    </row>
    <row r="207" spans="1:7" ht="63">
      <c r="A207" s="292">
        <f>IF(ISBLANK(B207),"",COUNTA($B$4:B207))</f>
        <v>187</v>
      </c>
      <c r="B207" s="291" t="s">
        <v>2603</v>
      </c>
      <c r="C207" s="189" t="s">
        <v>2616</v>
      </c>
      <c r="D207" s="292" t="s">
        <v>158</v>
      </c>
      <c r="E207" s="187" t="s">
        <v>2708</v>
      </c>
      <c r="F207" s="188">
        <v>75375457</v>
      </c>
      <c r="G207" s="189" t="s">
        <v>543</v>
      </c>
    </row>
    <row r="208" spans="1:7" ht="72.75" customHeight="1">
      <c r="A208" s="292">
        <f>IF(ISBLANK(B208),"",COUNTA($B$4:B208))</f>
        <v>188</v>
      </c>
      <c r="B208" s="291" t="s">
        <v>2603</v>
      </c>
      <c r="C208" s="189" t="s">
        <v>2617</v>
      </c>
      <c r="D208" s="292" t="s">
        <v>158</v>
      </c>
      <c r="E208" s="187" t="s">
        <v>2709</v>
      </c>
      <c r="F208" s="188">
        <v>3967129</v>
      </c>
      <c r="G208" s="189" t="s">
        <v>543</v>
      </c>
    </row>
    <row r="209" spans="1:7" ht="73.5">
      <c r="A209" s="292">
        <f>IF(ISBLANK(B209),"",COUNTA($B$4:B209))</f>
        <v>189</v>
      </c>
      <c r="B209" s="291" t="s">
        <v>2603</v>
      </c>
      <c r="C209" s="189" t="s">
        <v>2628</v>
      </c>
      <c r="D209" s="292" t="s">
        <v>158</v>
      </c>
      <c r="E209" s="187" t="s">
        <v>2712</v>
      </c>
      <c r="F209" s="188">
        <v>41141433</v>
      </c>
      <c r="G209" s="189" t="s">
        <v>543</v>
      </c>
    </row>
    <row r="210" spans="1:7" ht="73.5">
      <c r="A210" s="292">
        <f>IF(ISBLANK(B210),"",COUNTA($B$4:B210))</f>
        <v>190</v>
      </c>
      <c r="B210" s="291" t="s">
        <v>2603</v>
      </c>
      <c r="C210" s="189" t="s">
        <v>2635</v>
      </c>
      <c r="D210" s="292" t="s">
        <v>158</v>
      </c>
      <c r="E210" s="187" t="s">
        <v>2713</v>
      </c>
      <c r="F210" s="188">
        <v>10697801</v>
      </c>
      <c r="G210" s="189" t="s">
        <v>543</v>
      </c>
    </row>
    <row r="211" spans="1:7" ht="73.5">
      <c r="A211" s="292">
        <f>IF(ISBLANK(B211),"",COUNTA($B$4:B211))</f>
        <v>191</v>
      </c>
      <c r="B211" s="291" t="s">
        <v>2603</v>
      </c>
      <c r="C211" s="189" t="s">
        <v>2642</v>
      </c>
      <c r="D211" s="292" t="s">
        <v>158</v>
      </c>
      <c r="E211" s="187" t="s">
        <v>2714</v>
      </c>
      <c r="F211" s="188">
        <v>1233133</v>
      </c>
      <c r="G211" s="189" t="s">
        <v>543</v>
      </c>
    </row>
    <row r="212" spans="1:7" ht="55.5" customHeight="1">
      <c r="A212" s="292">
        <f>IF(ISBLANK(B212),"",COUNTA($B$4:B212))</f>
        <v>192</v>
      </c>
      <c r="B212" s="291" t="s">
        <v>2603</v>
      </c>
      <c r="C212" s="189" t="s">
        <v>2643</v>
      </c>
      <c r="D212" s="292" t="s">
        <v>158</v>
      </c>
      <c r="E212" s="187" t="s">
        <v>2715</v>
      </c>
      <c r="F212" s="188">
        <v>23429531</v>
      </c>
      <c r="G212" s="189" t="s">
        <v>543</v>
      </c>
    </row>
    <row r="213" spans="1:7" ht="63">
      <c r="A213" s="292">
        <f>IF(ISBLANK(B213),"",COUNTA($B$4:B213))</f>
        <v>193</v>
      </c>
      <c r="B213" s="291" t="s">
        <v>2603</v>
      </c>
      <c r="C213" s="189" t="s">
        <v>2644</v>
      </c>
      <c r="D213" s="292" t="s">
        <v>158</v>
      </c>
      <c r="E213" s="187" t="s">
        <v>2716</v>
      </c>
      <c r="F213" s="188">
        <v>56468565</v>
      </c>
      <c r="G213" s="189" t="s">
        <v>543</v>
      </c>
    </row>
    <row r="214" spans="1:7" ht="73.5">
      <c r="A214" s="292">
        <f>IF(ISBLANK(B214),"",COUNTA($B$4:B214))</f>
        <v>194</v>
      </c>
      <c r="B214" s="291" t="s">
        <v>2603</v>
      </c>
      <c r="C214" s="189" t="s">
        <v>2645</v>
      </c>
      <c r="D214" s="292" t="s">
        <v>158</v>
      </c>
      <c r="E214" s="187" t="s">
        <v>2717</v>
      </c>
      <c r="F214" s="188">
        <v>2972030</v>
      </c>
      <c r="G214" s="189" t="s">
        <v>543</v>
      </c>
    </row>
    <row r="215" spans="1:7" ht="69" customHeight="1">
      <c r="A215" s="292">
        <f>IF(ISBLANK(B215),"",COUNTA($B$4:B215))</f>
        <v>195</v>
      </c>
      <c r="B215" s="291" t="s">
        <v>2603</v>
      </c>
      <c r="C215" s="189" t="s">
        <v>2646</v>
      </c>
      <c r="D215" s="292" t="s">
        <v>158</v>
      </c>
      <c r="E215" s="187" t="s">
        <v>2718</v>
      </c>
      <c r="F215" s="188">
        <v>4464623</v>
      </c>
      <c r="G215" s="189" t="s">
        <v>543</v>
      </c>
    </row>
    <row r="216" spans="1:7" ht="62.25" customHeight="1">
      <c r="A216" s="292">
        <f>IF(ISBLANK(B216),"",COUNTA($B$4:B216))</f>
        <v>196</v>
      </c>
      <c r="B216" s="291" t="s">
        <v>2603</v>
      </c>
      <c r="C216" s="189" t="s">
        <v>2647</v>
      </c>
      <c r="D216" s="292" t="s">
        <v>158</v>
      </c>
      <c r="E216" s="187" t="s">
        <v>2719</v>
      </c>
      <c r="F216" s="188">
        <v>84827840</v>
      </c>
      <c r="G216" s="189" t="s">
        <v>543</v>
      </c>
    </row>
    <row r="217" spans="1:7" ht="63">
      <c r="A217" s="292">
        <f>IF(ISBLANK(B217),"",COUNTA($B$4:B217))</f>
        <v>197</v>
      </c>
      <c r="B217" s="291" t="s">
        <v>2603</v>
      </c>
      <c r="C217" s="189" t="s">
        <v>2653</v>
      </c>
      <c r="D217" s="292" t="s">
        <v>158</v>
      </c>
      <c r="E217" s="187" t="s">
        <v>2722</v>
      </c>
      <c r="F217" s="188">
        <v>114219902</v>
      </c>
      <c r="G217" s="189" t="s">
        <v>543</v>
      </c>
    </row>
    <row r="218" spans="1:7" ht="76.5" customHeight="1">
      <c r="A218" s="292">
        <f>IF(ISBLANK(B218),"",COUNTA($B$4:B218))</f>
        <v>198</v>
      </c>
      <c r="B218" s="291" t="s">
        <v>2603</v>
      </c>
      <c r="C218" s="189" t="s">
        <v>2661</v>
      </c>
      <c r="D218" s="292" t="s">
        <v>158</v>
      </c>
      <c r="E218" s="187" t="s">
        <v>2723</v>
      </c>
      <c r="F218" s="188">
        <v>10297849</v>
      </c>
      <c r="G218" s="189" t="s">
        <v>543</v>
      </c>
    </row>
    <row r="219" spans="1:7" ht="73.5">
      <c r="A219" s="292">
        <f>IF(ISBLANK(B219),"",COUNTA($B$4:B219))</f>
        <v>199</v>
      </c>
      <c r="B219" s="291" t="s">
        <v>2603</v>
      </c>
      <c r="C219" s="189" t="s">
        <v>2666</v>
      </c>
      <c r="D219" s="292" t="s">
        <v>158</v>
      </c>
      <c r="E219" s="187" t="s">
        <v>2724</v>
      </c>
      <c r="F219" s="188">
        <v>82483910</v>
      </c>
      <c r="G219" s="189" t="s">
        <v>543</v>
      </c>
    </row>
    <row r="220" spans="1:7" ht="73.5">
      <c r="A220" s="292">
        <f>IF(ISBLANK(B220),"",COUNTA($B$4:B220))</f>
        <v>200</v>
      </c>
      <c r="B220" s="291" t="s">
        <v>2603</v>
      </c>
      <c r="C220" s="189" t="s">
        <v>2671</v>
      </c>
      <c r="D220" s="292" t="s">
        <v>158</v>
      </c>
      <c r="E220" s="187" t="s">
        <v>2725</v>
      </c>
      <c r="F220" s="188">
        <v>16496782</v>
      </c>
      <c r="G220" s="189" t="s">
        <v>543</v>
      </c>
    </row>
    <row r="221" spans="1:7" ht="73.5">
      <c r="A221" s="292">
        <f>IF(ISBLANK(B221),"",COUNTA($B$4:B221))</f>
        <v>201</v>
      </c>
      <c r="B221" s="291" t="s">
        <v>2603</v>
      </c>
      <c r="C221" s="189" t="s">
        <v>2678</v>
      </c>
      <c r="D221" s="292" t="s">
        <v>158</v>
      </c>
      <c r="E221" s="187" t="s">
        <v>2728</v>
      </c>
      <c r="F221" s="188">
        <v>10597839</v>
      </c>
      <c r="G221" s="189" t="s">
        <v>543</v>
      </c>
    </row>
    <row r="222" spans="1:7" ht="74.25" customHeight="1">
      <c r="A222" s="292">
        <f>IF(ISBLANK(B222),"",COUNTA($B$4:B222))</f>
        <v>202</v>
      </c>
      <c r="B222" s="291" t="s">
        <v>2603</v>
      </c>
      <c r="C222" s="189" t="s">
        <v>2688</v>
      </c>
      <c r="D222" s="292" t="s">
        <v>158</v>
      </c>
      <c r="E222" s="187" t="s">
        <v>2730</v>
      </c>
      <c r="F222" s="188">
        <v>60491326</v>
      </c>
      <c r="G222" s="189" t="s">
        <v>543</v>
      </c>
    </row>
    <row r="223" spans="1:7" ht="73.5">
      <c r="A223" s="292">
        <f>IF(ISBLANK(B223),"",COUNTA($B$4:B223))</f>
        <v>203</v>
      </c>
      <c r="B223" s="291" t="s">
        <v>2603</v>
      </c>
      <c r="C223" s="189" t="s">
        <v>2695</v>
      </c>
      <c r="D223" s="292" t="s">
        <v>158</v>
      </c>
      <c r="E223" s="187" t="s">
        <v>2729</v>
      </c>
      <c r="F223" s="188">
        <v>15746785</v>
      </c>
      <c r="G223" s="189" t="s">
        <v>543</v>
      </c>
    </row>
    <row r="224" spans="1:7" ht="54" customHeight="1">
      <c r="A224" s="292">
        <f>IF(ISBLANK(B224),"",COUNTA($B$4:B224))</f>
        <v>204</v>
      </c>
      <c r="B224" s="291" t="s">
        <v>2806</v>
      </c>
      <c r="C224" s="189" t="s">
        <v>2811</v>
      </c>
      <c r="D224" s="292" t="s">
        <v>158</v>
      </c>
      <c r="E224" s="187" t="s">
        <v>2812</v>
      </c>
      <c r="F224" s="188">
        <v>84807204</v>
      </c>
      <c r="G224" s="189" t="s">
        <v>543</v>
      </c>
    </row>
    <row r="225" spans="1:11" ht="73.5">
      <c r="A225" s="292">
        <f>IF(ISBLANK(B225),"",COUNTA($B$4:B225))</f>
        <v>205</v>
      </c>
      <c r="B225" s="291" t="s">
        <v>2806</v>
      </c>
      <c r="C225" s="189" t="s">
        <v>2813</v>
      </c>
      <c r="D225" s="292" t="s">
        <v>158</v>
      </c>
      <c r="E225" s="187" t="s">
        <v>2814</v>
      </c>
      <c r="F225" s="188">
        <v>4463537</v>
      </c>
      <c r="G225" s="189" t="s">
        <v>543</v>
      </c>
    </row>
    <row r="226" spans="1:11" ht="63">
      <c r="A226" s="292">
        <f>IF(ISBLANK(B226),"",COUNTA($B$4:B226))</f>
        <v>206</v>
      </c>
      <c r="B226" s="291" t="s">
        <v>2806</v>
      </c>
      <c r="C226" s="189" t="s">
        <v>2815</v>
      </c>
      <c r="D226" s="292" t="s">
        <v>158</v>
      </c>
      <c r="E226" s="187" t="s">
        <v>2816</v>
      </c>
      <c r="F226" s="188">
        <v>84740776</v>
      </c>
      <c r="G226" s="189" t="s">
        <v>543</v>
      </c>
    </row>
    <row r="227" spans="1:11" ht="73.5">
      <c r="A227" s="292">
        <f>IF(ISBLANK(B227),"",COUNTA($B$4:B227))</f>
        <v>207</v>
      </c>
      <c r="B227" s="291" t="s">
        <v>2806</v>
      </c>
      <c r="C227" s="189" t="s">
        <v>2817</v>
      </c>
      <c r="D227" s="292" t="s">
        <v>158</v>
      </c>
      <c r="E227" s="187" t="s">
        <v>2818</v>
      </c>
      <c r="F227" s="188">
        <v>4460041</v>
      </c>
      <c r="G227" s="189" t="s">
        <v>543</v>
      </c>
    </row>
    <row r="228" spans="1:11" ht="63">
      <c r="A228" s="292">
        <f>IF(ISBLANK(B228),"",COUNTA($B$4:B228))</f>
        <v>208</v>
      </c>
      <c r="B228" s="291" t="s">
        <v>2806</v>
      </c>
      <c r="C228" s="189" t="s">
        <v>2819</v>
      </c>
      <c r="D228" s="292" t="s">
        <v>158</v>
      </c>
      <c r="E228" s="187" t="s">
        <v>2820</v>
      </c>
      <c r="F228" s="188">
        <v>113346568</v>
      </c>
      <c r="G228" s="189" t="s">
        <v>543</v>
      </c>
    </row>
    <row r="229" spans="1:11" ht="73.5">
      <c r="A229" s="292">
        <f>IF(ISBLANK(B229),"",COUNTA($B$4:B229))</f>
        <v>209</v>
      </c>
      <c r="B229" s="291" t="s">
        <v>2806</v>
      </c>
      <c r="C229" s="189" t="s">
        <v>2821</v>
      </c>
      <c r="D229" s="292" t="s">
        <v>158</v>
      </c>
      <c r="E229" s="187" t="s">
        <v>2822</v>
      </c>
      <c r="F229" s="188">
        <v>5965609</v>
      </c>
      <c r="G229" s="189" t="s">
        <v>543</v>
      </c>
    </row>
    <row r="230" spans="1:11" ht="63">
      <c r="A230" s="292">
        <f>IF(ISBLANK(B230),"",COUNTA($B$4:B230))</f>
        <v>210</v>
      </c>
      <c r="B230" s="291" t="s">
        <v>2806</v>
      </c>
      <c r="C230" s="189" t="s">
        <v>2847</v>
      </c>
      <c r="D230" s="292" t="s">
        <v>158</v>
      </c>
      <c r="E230" s="187" t="s">
        <v>2848</v>
      </c>
      <c r="F230" s="188">
        <v>47097456</v>
      </c>
      <c r="G230" s="189" t="s">
        <v>543</v>
      </c>
    </row>
    <row r="231" spans="1:11" ht="73.5">
      <c r="A231" s="292">
        <f>IF(ISBLANK(B231),"",COUNTA($B$4:B231))</f>
        <v>211</v>
      </c>
      <c r="B231" s="291" t="s">
        <v>2806</v>
      </c>
      <c r="C231" s="189" t="s">
        <v>2849</v>
      </c>
      <c r="D231" s="292" t="s">
        <v>158</v>
      </c>
      <c r="E231" s="187" t="s">
        <v>2850</v>
      </c>
      <c r="F231" s="188">
        <v>2478813</v>
      </c>
      <c r="G231" s="189" t="s">
        <v>543</v>
      </c>
    </row>
    <row r="232" spans="1:11" ht="73.5">
      <c r="A232" s="292">
        <f>IF(ISBLANK(B232),"",COUNTA($B$4:B232))</f>
        <v>212</v>
      </c>
      <c r="B232" s="291" t="s">
        <v>2806</v>
      </c>
      <c r="C232" s="189" t="s">
        <v>2890</v>
      </c>
      <c r="D232" s="292" t="s">
        <v>158</v>
      </c>
      <c r="E232" s="187" t="s">
        <v>2887</v>
      </c>
      <c r="F232" s="188">
        <v>40281568</v>
      </c>
      <c r="G232" s="189" t="s">
        <v>543</v>
      </c>
    </row>
    <row r="233" spans="1:11" ht="73.5">
      <c r="A233" s="292">
        <f>IF(ISBLANK(B233),"",COUNTA($B$4:B233))</f>
        <v>213</v>
      </c>
      <c r="B233" s="291" t="s">
        <v>2806</v>
      </c>
      <c r="C233" s="189" t="s">
        <v>2895</v>
      </c>
      <c r="D233" s="292" t="s">
        <v>158</v>
      </c>
      <c r="E233" s="187" t="s">
        <v>2892</v>
      </c>
      <c r="F233" s="188">
        <v>10498012</v>
      </c>
      <c r="G233" s="189" t="s">
        <v>543</v>
      </c>
    </row>
    <row r="234" spans="1:11" ht="75" customHeight="1">
      <c r="A234" s="292">
        <f>IF(ISBLANK(B234),"",COUNTA($B$4:B234))</f>
        <v>214</v>
      </c>
      <c r="B234" s="291" t="s">
        <v>2806</v>
      </c>
      <c r="C234" s="189" t="s">
        <v>2900</v>
      </c>
      <c r="D234" s="292" t="s">
        <v>158</v>
      </c>
      <c r="E234" s="187" t="s">
        <v>2897</v>
      </c>
      <c r="F234" s="188">
        <v>52489158</v>
      </c>
      <c r="G234" s="189" t="s">
        <v>543</v>
      </c>
    </row>
    <row r="235" spans="1:11" ht="73.5">
      <c r="A235" s="292">
        <f>IF(ISBLANK(B235),"",COUNTA($B$4:B235))</f>
        <v>215</v>
      </c>
      <c r="B235" s="291" t="s">
        <v>2806</v>
      </c>
      <c r="C235" s="189" t="s">
        <v>2901</v>
      </c>
      <c r="D235" s="292" t="s">
        <v>158</v>
      </c>
      <c r="E235" s="187" t="s">
        <v>2902</v>
      </c>
      <c r="F235" s="188">
        <v>10497830</v>
      </c>
      <c r="G235" s="189" t="s">
        <v>543</v>
      </c>
    </row>
    <row r="236" spans="1:11" ht="63">
      <c r="A236" s="292">
        <f>IF(ISBLANK(B236),"",COUNTA($B$4:B236))</f>
        <v>216</v>
      </c>
      <c r="B236" s="291" t="s">
        <v>2928</v>
      </c>
      <c r="C236" s="189" t="s">
        <v>2933</v>
      </c>
      <c r="D236" s="292" t="s">
        <v>158</v>
      </c>
      <c r="E236" s="187" t="s">
        <v>2934</v>
      </c>
      <c r="F236" s="188">
        <v>70613396</v>
      </c>
      <c r="G236" s="189" t="s">
        <v>543</v>
      </c>
    </row>
    <row r="237" spans="1:11" ht="77.25" customHeight="1">
      <c r="A237" s="292">
        <f>IF(ISBLANK(B237),"",COUNTA($B$4:B237))</f>
        <v>217</v>
      </c>
      <c r="B237" s="291" t="s">
        <v>2928</v>
      </c>
      <c r="C237" s="189" t="s">
        <v>2935</v>
      </c>
      <c r="D237" s="292" t="s">
        <v>158</v>
      </c>
      <c r="E237" s="187" t="s">
        <v>2936</v>
      </c>
      <c r="F237" s="188">
        <v>3716495</v>
      </c>
      <c r="G237" s="189" t="s">
        <v>543</v>
      </c>
      <c r="K237" s="228" t="s">
        <v>193</v>
      </c>
    </row>
    <row r="238" spans="1:11" ht="58.5" customHeight="1">
      <c r="A238" s="292">
        <f>IF(ISBLANK(B238),"",COUNTA($B$4:B238))</f>
        <v>218</v>
      </c>
      <c r="B238" s="291" t="s">
        <v>2941</v>
      </c>
      <c r="C238" s="189" t="s">
        <v>2950</v>
      </c>
      <c r="D238" s="292" t="s">
        <v>158</v>
      </c>
      <c r="E238" s="187" t="s">
        <v>2951</v>
      </c>
      <c r="F238" s="188">
        <v>94238593</v>
      </c>
      <c r="G238" s="189" t="s">
        <v>543</v>
      </c>
    </row>
    <row r="239" spans="1:11" ht="73.5">
      <c r="A239" s="292">
        <f>IF(ISBLANK(B239),"",COUNTA($B$4:B239))</f>
        <v>219</v>
      </c>
      <c r="B239" s="291" t="s">
        <v>2941</v>
      </c>
      <c r="C239" s="189" t="s">
        <v>2952</v>
      </c>
      <c r="D239" s="292" t="s">
        <v>158</v>
      </c>
      <c r="E239" s="187" t="s">
        <v>2153</v>
      </c>
      <c r="F239" s="188">
        <v>4959926</v>
      </c>
      <c r="G239" s="189" t="s">
        <v>543</v>
      </c>
    </row>
    <row r="240" spans="1:11" ht="73.5">
      <c r="A240" s="292">
        <f>IF(ISBLANK(B240),"",COUNTA($B$4:B240))</f>
        <v>220</v>
      </c>
      <c r="B240" s="291" t="s">
        <v>2941</v>
      </c>
      <c r="C240" s="189" t="s">
        <v>2980</v>
      </c>
      <c r="D240" s="292" t="s">
        <v>158</v>
      </c>
      <c r="E240" s="187" t="s">
        <v>2975</v>
      </c>
      <c r="F240" s="188">
        <v>52489299</v>
      </c>
      <c r="G240" s="189" t="s">
        <v>543</v>
      </c>
    </row>
    <row r="241" spans="1:9" ht="75" customHeight="1">
      <c r="A241" s="292">
        <f>IF(ISBLANK(B241),"",COUNTA($B$4:B241))</f>
        <v>221</v>
      </c>
      <c r="B241" s="291" t="s">
        <v>2941</v>
      </c>
      <c r="C241" s="189" t="s">
        <v>2987</v>
      </c>
      <c r="D241" s="292" t="s">
        <v>158</v>
      </c>
      <c r="E241" s="187" t="s">
        <v>2982</v>
      </c>
      <c r="F241" s="188">
        <v>10497859</v>
      </c>
      <c r="G241" s="189" t="s">
        <v>543</v>
      </c>
    </row>
    <row r="242" spans="1:9" ht="73.5">
      <c r="A242" s="292">
        <f>IF(ISBLANK(B242),"",COUNTA($B$4:B242))</f>
        <v>222</v>
      </c>
      <c r="B242" s="291" t="s">
        <v>2941</v>
      </c>
      <c r="C242" s="189" t="s">
        <v>2988</v>
      </c>
      <c r="D242" s="292" t="s">
        <v>158</v>
      </c>
      <c r="E242" s="187" t="s">
        <v>2989</v>
      </c>
      <c r="F242" s="188">
        <v>40249588</v>
      </c>
      <c r="G242" s="189" t="s">
        <v>543</v>
      </c>
    </row>
    <row r="243" spans="1:9" ht="75" customHeight="1">
      <c r="A243" s="292">
        <f>IF(ISBLANK(B243),"",COUNTA($B$4:B243))</f>
        <v>223</v>
      </c>
      <c r="B243" s="291" t="s">
        <v>2941</v>
      </c>
      <c r="C243" s="189" t="s">
        <v>2998</v>
      </c>
      <c r="D243" s="292" t="s">
        <v>158</v>
      </c>
      <c r="E243" s="187" t="s">
        <v>2995</v>
      </c>
      <c r="F243" s="188">
        <v>10397858</v>
      </c>
      <c r="G243" s="189" t="s">
        <v>543</v>
      </c>
    </row>
    <row r="244" spans="1:9" ht="73.5">
      <c r="A244" s="292">
        <f>IF(ISBLANK(B244),"",COUNTA($B$4:B614))</f>
        <v>541</v>
      </c>
      <c r="B244" s="291" t="s">
        <v>2603</v>
      </c>
      <c r="C244" s="189" t="s">
        <v>2674</v>
      </c>
      <c r="D244" s="292" t="s">
        <v>158</v>
      </c>
      <c r="E244" s="187" t="s">
        <v>2726</v>
      </c>
      <c r="F244" s="188">
        <v>52989192</v>
      </c>
      <c r="G244" s="189" t="s">
        <v>543</v>
      </c>
      <c r="H244" s="740"/>
    </row>
    <row r="245" spans="1:9" ht="24" customHeight="1">
      <c r="A245" s="292" t="str">
        <f>IF(ISBLANK(B245),"",COUNTA($B$4:B245))</f>
        <v/>
      </c>
      <c r="B245" s="291"/>
      <c r="C245" s="189"/>
      <c r="D245" s="292"/>
      <c r="E245" s="187"/>
      <c r="F245" s="194">
        <f>SUM(F246:F275)</f>
        <v>574795641</v>
      </c>
      <c r="G245" s="186" t="s">
        <v>788</v>
      </c>
      <c r="I245" s="728"/>
    </row>
    <row r="246" spans="1:9" ht="73.5">
      <c r="A246" s="292">
        <f>IF(ISBLANK(B246),"",COUNTA($B$4:B246))</f>
        <v>225</v>
      </c>
      <c r="B246" s="291" t="s">
        <v>2202</v>
      </c>
      <c r="C246" s="189" t="s">
        <v>2232</v>
      </c>
      <c r="D246" s="292" t="s">
        <v>158</v>
      </c>
      <c r="E246" s="187" t="s">
        <v>2245</v>
      </c>
      <c r="F246" s="188">
        <v>37456720</v>
      </c>
      <c r="G246" s="189" t="s">
        <v>788</v>
      </c>
    </row>
    <row r="247" spans="1:9" ht="75" customHeight="1">
      <c r="A247" s="292">
        <f>IF(ISBLANK(B247),"",COUNTA($B$4:B247))</f>
        <v>226</v>
      </c>
      <c r="B247" s="291" t="s">
        <v>2202</v>
      </c>
      <c r="C247" s="189" t="s">
        <v>2238</v>
      </c>
      <c r="D247" s="292" t="s">
        <v>158</v>
      </c>
      <c r="E247" s="187" t="s">
        <v>2246</v>
      </c>
      <c r="F247" s="188">
        <v>7491344</v>
      </c>
      <c r="G247" s="189" t="s">
        <v>788</v>
      </c>
    </row>
    <row r="248" spans="1:9" ht="72.75" customHeight="1">
      <c r="A248" s="292">
        <f>IF(ISBLANK(B248),"",COUNTA($B$4:B248))</f>
        <v>227</v>
      </c>
      <c r="B248" s="291" t="s">
        <v>2287</v>
      </c>
      <c r="C248" s="189" t="s">
        <v>2293</v>
      </c>
      <c r="D248" s="292" t="s">
        <v>158</v>
      </c>
      <c r="E248" s="187" t="s">
        <v>2325</v>
      </c>
      <c r="F248" s="188">
        <v>29153322</v>
      </c>
      <c r="G248" s="189" t="s">
        <v>788</v>
      </c>
    </row>
    <row r="249" spans="1:9" ht="75" customHeight="1">
      <c r="A249" s="292">
        <f>IF(ISBLANK(B249),"",COUNTA($B$4:B249))</f>
        <v>228</v>
      </c>
      <c r="B249" s="291" t="s">
        <v>2287</v>
      </c>
      <c r="C249" s="189" t="s">
        <v>2299</v>
      </c>
      <c r="D249" s="292" t="s">
        <v>158</v>
      </c>
      <c r="E249" s="187" t="s">
        <v>2326</v>
      </c>
      <c r="F249" s="188">
        <v>7572658</v>
      </c>
      <c r="G249" s="189" t="s">
        <v>788</v>
      </c>
    </row>
    <row r="250" spans="1:9" ht="75" customHeight="1">
      <c r="A250" s="292">
        <f>IF(ISBLANK(B250),"",COUNTA($B$4:B250))</f>
        <v>229</v>
      </c>
      <c r="B250" s="291" t="s">
        <v>2333</v>
      </c>
      <c r="C250" s="189" t="s">
        <v>2347</v>
      </c>
      <c r="D250" s="292" t="s">
        <v>158</v>
      </c>
      <c r="E250" s="187" t="s">
        <v>2332</v>
      </c>
      <c r="F250" s="188">
        <v>26911542</v>
      </c>
      <c r="G250" s="189" t="s">
        <v>788</v>
      </c>
      <c r="H250" s="228"/>
    </row>
    <row r="251" spans="1:9" ht="75" customHeight="1">
      <c r="A251" s="292">
        <f>IF(ISBLANK(B251),"",COUNTA($B$4:B251))</f>
        <v>230</v>
      </c>
      <c r="B251" s="291" t="s">
        <v>2333</v>
      </c>
      <c r="C251" s="189" t="s">
        <v>2348</v>
      </c>
      <c r="D251" s="292" t="s">
        <v>158</v>
      </c>
      <c r="E251" s="187" t="s">
        <v>2335</v>
      </c>
      <c r="F251" s="188">
        <v>5382308</v>
      </c>
      <c r="G251" s="189" t="s">
        <v>788</v>
      </c>
      <c r="H251" s="228"/>
    </row>
    <row r="252" spans="1:9" ht="73.5">
      <c r="A252" s="292">
        <f>IF(ISBLANK(B252),"",COUNTA($B$4:B252))</f>
        <v>231</v>
      </c>
      <c r="B252" s="291" t="s">
        <v>2408</v>
      </c>
      <c r="C252" s="189" t="s">
        <v>2421</v>
      </c>
      <c r="D252" s="292" t="s">
        <v>158</v>
      </c>
      <c r="E252" s="187" t="s">
        <v>2469</v>
      </c>
      <c r="F252" s="188">
        <v>74321342</v>
      </c>
      <c r="G252" s="189" t="s">
        <v>788</v>
      </c>
    </row>
    <row r="253" spans="1:9" ht="84">
      <c r="A253" s="292">
        <f>IF(ISBLANK(B253),"",COUNTA($B$4:B253))</f>
        <v>232</v>
      </c>
      <c r="B253" s="291" t="s">
        <v>2408</v>
      </c>
      <c r="C253" s="189" t="s">
        <v>2427</v>
      </c>
      <c r="D253" s="292" t="s">
        <v>158</v>
      </c>
      <c r="E253" s="187" t="s">
        <v>2470</v>
      </c>
      <c r="F253" s="188">
        <v>5308667</v>
      </c>
      <c r="G253" s="189" t="s">
        <v>788</v>
      </c>
    </row>
    <row r="254" spans="1:9" ht="73.5">
      <c r="A254" s="292">
        <f>IF(ISBLANK(B254),"",COUNTA($B$4:B254))</f>
        <v>233</v>
      </c>
      <c r="B254" s="291" t="s">
        <v>2433</v>
      </c>
      <c r="C254" s="189" t="s">
        <v>2432</v>
      </c>
      <c r="D254" s="292" t="s">
        <v>158</v>
      </c>
      <c r="E254" s="187" t="s">
        <v>2471</v>
      </c>
      <c r="F254" s="188">
        <v>20324430</v>
      </c>
      <c r="G254" s="189" t="s">
        <v>788</v>
      </c>
    </row>
    <row r="255" spans="1:9" ht="73.5">
      <c r="A255" s="292">
        <f>IF(ISBLANK(B255),"",COUNTA($B$4:B255))</f>
        <v>234</v>
      </c>
      <c r="B255" s="291" t="s">
        <v>2433</v>
      </c>
      <c r="C255" s="189" t="s">
        <v>2439</v>
      </c>
      <c r="D255" s="292" t="s">
        <v>158</v>
      </c>
      <c r="E255" s="187" t="s">
        <v>2472</v>
      </c>
      <c r="F255" s="188">
        <v>5332350</v>
      </c>
      <c r="G255" s="189" t="s">
        <v>788</v>
      </c>
    </row>
    <row r="256" spans="1:9" ht="73.5">
      <c r="A256" s="292">
        <f>IF(ISBLANK(B256),"",COUNTA($B$4:B256))</f>
        <v>235</v>
      </c>
      <c r="B256" s="291" t="s">
        <v>2433</v>
      </c>
      <c r="C256" s="189" t="s">
        <v>2509</v>
      </c>
      <c r="D256" s="292" t="s">
        <v>158</v>
      </c>
      <c r="E256" s="187" t="s">
        <v>2543</v>
      </c>
      <c r="F256" s="188">
        <v>21064725</v>
      </c>
      <c r="G256" s="189" t="s">
        <v>788</v>
      </c>
    </row>
    <row r="257" spans="1:7" ht="73.5" customHeight="1">
      <c r="A257" s="292">
        <f>IF(ISBLANK(B257),"",COUNTA($B$4:B257))</f>
        <v>236</v>
      </c>
      <c r="B257" s="291" t="s">
        <v>2433</v>
      </c>
      <c r="C257" s="189" t="s">
        <v>2516</v>
      </c>
      <c r="D257" s="292" t="s">
        <v>158</v>
      </c>
      <c r="E257" s="187" t="s">
        <v>2544</v>
      </c>
      <c r="F257" s="188">
        <v>5482322</v>
      </c>
      <c r="G257" s="189" t="s">
        <v>788</v>
      </c>
    </row>
    <row r="258" spans="1:7" ht="73.5">
      <c r="A258" s="292">
        <f>IF(ISBLANK(B258),"",COUNTA($B$4:B258))</f>
        <v>237</v>
      </c>
      <c r="B258" s="291" t="s">
        <v>2433</v>
      </c>
      <c r="C258" s="189" t="s">
        <v>2523</v>
      </c>
      <c r="D258" s="292" t="s">
        <v>158</v>
      </c>
      <c r="E258" s="187" t="s">
        <v>2545</v>
      </c>
      <c r="F258" s="188">
        <v>26911705</v>
      </c>
      <c r="G258" s="189" t="s">
        <v>788</v>
      </c>
    </row>
    <row r="259" spans="1:7" ht="73.5">
      <c r="A259" s="292">
        <f>IF(ISBLANK(B259),"",COUNTA($B$4:B259))</f>
        <v>238</v>
      </c>
      <c r="B259" s="291" t="s">
        <v>2433</v>
      </c>
      <c r="C259" s="189" t="s">
        <v>2528</v>
      </c>
      <c r="D259" s="292" t="s">
        <v>158</v>
      </c>
      <c r="E259" s="187" t="s">
        <v>2546</v>
      </c>
      <c r="F259" s="188">
        <v>5382341</v>
      </c>
      <c r="G259" s="189" t="s">
        <v>788</v>
      </c>
    </row>
    <row r="260" spans="1:7" ht="73.5">
      <c r="A260" s="292">
        <f>IF(ISBLANK(B260),"",COUNTA($B$4:B260))</f>
        <v>239</v>
      </c>
      <c r="B260" s="291" t="s">
        <v>2603</v>
      </c>
      <c r="C260" s="189" t="s">
        <v>2633</v>
      </c>
      <c r="D260" s="292" t="s">
        <v>158</v>
      </c>
      <c r="E260" s="187" t="s">
        <v>2712</v>
      </c>
      <c r="F260" s="188">
        <v>20396645</v>
      </c>
      <c r="G260" s="189" t="s">
        <v>788</v>
      </c>
    </row>
    <row r="261" spans="1:7" ht="73.5">
      <c r="A261" s="292">
        <f>IF(ISBLANK(B261),"",COUNTA($B$4:B261))</f>
        <v>240</v>
      </c>
      <c r="B261" s="291" t="s">
        <v>2603</v>
      </c>
      <c r="C261" s="189" t="s">
        <v>2640</v>
      </c>
      <c r="D261" s="292" t="s">
        <v>158</v>
      </c>
      <c r="E261" s="187" t="s">
        <v>2713</v>
      </c>
      <c r="F261" s="188">
        <v>5332344</v>
      </c>
      <c r="G261" s="189" t="s">
        <v>788</v>
      </c>
    </row>
    <row r="262" spans="1:7" ht="63">
      <c r="A262" s="292">
        <f>IF(ISBLANK(B262),"",COUNTA($B$4:B262))</f>
        <v>241</v>
      </c>
      <c r="B262" s="291" t="s">
        <v>2603</v>
      </c>
      <c r="C262" s="189" t="s">
        <v>2655</v>
      </c>
      <c r="D262" s="292" t="s">
        <v>158</v>
      </c>
      <c r="E262" s="187" t="s">
        <v>2722</v>
      </c>
      <c r="F262" s="188">
        <v>59568911</v>
      </c>
      <c r="G262" s="189" t="s">
        <v>788</v>
      </c>
    </row>
    <row r="263" spans="1:7" ht="77.25" customHeight="1">
      <c r="A263" s="292">
        <f>IF(ISBLANK(B263),"",COUNTA($B$4:B263))</f>
        <v>242</v>
      </c>
      <c r="B263" s="291" t="s">
        <v>2603</v>
      </c>
      <c r="C263" s="189" t="s">
        <v>2660</v>
      </c>
      <c r="D263" s="292" t="s">
        <v>158</v>
      </c>
      <c r="E263" s="187" t="s">
        <v>2723</v>
      </c>
      <c r="F263" s="188">
        <v>5382301</v>
      </c>
      <c r="G263" s="189" t="s">
        <v>788</v>
      </c>
    </row>
    <row r="264" spans="1:7" ht="73.5">
      <c r="A264" s="292">
        <f>IF(ISBLANK(B264),"",COUNTA($B$4:B264))</f>
        <v>243</v>
      </c>
      <c r="B264" s="291" t="s">
        <v>2603</v>
      </c>
      <c r="C264" s="189" t="s">
        <v>2664</v>
      </c>
      <c r="D264" s="292" t="s">
        <v>158</v>
      </c>
      <c r="E264" s="187" t="s">
        <v>2724</v>
      </c>
      <c r="F264" s="188">
        <v>27661511</v>
      </c>
      <c r="G264" s="189" t="s">
        <v>788</v>
      </c>
    </row>
    <row r="265" spans="1:7" ht="73.5">
      <c r="A265" s="292">
        <f>IF(ISBLANK(B265),"",COUNTA($B$4:B265))</f>
        <v>244</v>
      </c>
      <c r="B265" s="291" t="s">
        <v>2603</v>
      </c>
      <c r="C265" s="189" t="s">
        <v>2669</v>
      </c>
      <c r="D265" s="292" t="s">
        <v>158</v>
      </c>
      <c r="E265" s="187" t="s">
        <v>2725</v>
      </c>
      <c r="F265" s="188">
        <v>5532302</v>
      </c>
      <c r="G265" s="189" t="s">
        <v>788</v>
      </c>
    </row>
    <row r="266" spans="1:7" ht="73.5">
      <c r="A266" s="292">
        <f>IF(ISBLANK(B266),"",COUNTA($B$4:B266))</f>
        <v>245</v>
      </c>
      <c r="B266" s="291" t="s">
        <v>2603</v>
      </c>
      <c r="C266" s="189" t="s">
        <v>2675</v>
      </c>
      <c r="D266" s="292" t="s">
        <v>158</v>
      </c>
      <c r="E266" s="187" t="s">
        <v>2727</v>
      </c>
      <c r="F266" s="188">
        <v>26661510</v>
      </c>
      <c r="G266" s="189" t="s">
        <v>788</v>
      </c>
    </row>
    <row r="267" spans="1:7" ht="73.5">
      <c r="A267" s="292">
        <f>IF(ISBLANK(B267),"",COUNTA($B$4:B267))</f>
        <v>246</v>
      </c>
      <c r="B267" s="291" t="s">
        <v>2603</v>
      </c>
      <c r="C267" s="189" t="s">
        <v>2677</v>
      </c>
      <c r="D267" s="292" t="s">
        <v>158</v>
      </c>
      <c r="E267" s="187" t="s">
        <v>2728</v>
      </c>
      <c r="F267" s="188">
        <v>5332300</v>
      </c>
      <c r="G267" s="189" t="s">
        <v>788</v>
      </c>
    </row>
    <row r="268" spans="1:7" ht="73.5">
      <c r="A268" s="292">
        <f>IF(ISBLANK(B268),"",COUNTA($B$4:B268))</f>
        <v>247</v>
      </c>
      <c r="B268" s="291" t="s">
        <v>2806</v>
      </c>
      <c r="C268" s="189" t="s">
        <v>2886</v>
      </c>
      <c r="D268" s="292" t="s">
        <v>158</v>
      </c>
      <c r="E268" s="187" t="s">
        <v>2887</v>
      </c>
      <c r="F268" s="188">
        <v>29430046</v>
      </c>
      <c r="G268" s="189" t="s">
        <v>788</v>
      </c>
    </row>
    <row r="269" spans="1:7" ht="73.5">
      <c r="A269" s="292">
        <f>IF(ISBLANK(B269),"",COUNTA($B$4:B269))</f>
        <v>248</v>
      </c>
      <c r="B269" s="291" t="s">
        <v>2806</v>
      </c>
      <c r="C269" s="189" t="s">
        <v>2893</v>
      </c>
      <c r="D269" s="292" t="s">
        <v>158</v>
      </c>
      <c r="E269" s="187" t="s">
        <v>2892</v>
      </c>
      <c r="F269" s="188">
        <v>7641344</v>
      </c>
      <c r="G269" s="189" t="s">
        <v>788</v>
      </c>
    </row>
    <row r="270" spans="1:7" ht="76.5" customHeight="1">
      <c r="A270" s="292">
        <f>IF(ISBLANK(B270),"",COUNTA($B$4:B270))</f>
        <v>249</v>
      </c>
      <c r="B270" s="291" t="s">
        <v>2806</v>
      </c>
      <c r="C270" s="189" t="s">
        <v>2898</v>
      </c>
      <c r="D270" s="292" t="s">
        <v>158</v>
      </c>
      <c r="E270" s="187" t="s">
        <v>2897</v>
      </c>
      <c r="F270" s="188">
        <v>37706853</v>
      </c>
      <c r="G270" s="189" t="s">
        <v>788</v>
      </c>
    </row>
    <row r="271" spans="1:7" ht="73.5">
      <c r="A271" s="292">
        <f>IF(ISBLANK(B271),"",COUNTA($B$4:B271))</f>
        <v>250</v>
      </c>
      <c r="B271" s="291" t="s">
        <v>2806</v>
      </c>
      <c r="C271" s="189" t="s">
        <v>2903</v>
      </c>
      <c r="D271" s="292" t="s">
        <v>158</v>
      </c>
      <c r="E271" s="187" t="s">
        <v>2902</v>
      </c>
      <c r="F271" s="188">
        <v>7541371</v>
      </c>
      <c r="G271" s="189" t="s">
        <v>788</v>
      </c>
    </row>
    <row r="272" spans="1:7" ht="73.5">
      <c r="A272" s="292">
        <f>IF(ISBLANK(B272),"",COUNTA($B$4:B272))</f>
        <v>251</v>
      </c>
      <c r="B272" s="291" t="s">
        <v>2941</v>
      </c>
      <c r="C272" s="189" t="s">
        <v>2976</v>
      </c>
      <c r="D272" s="292" t="s">
        <v>158</v>
      </c>
      <c r="E272" s="187" t="s">
        <v>2975</v>
      </c>
      <c r="F272" s="188">
        <v>26911584</v>
      </c>
      <c r="G272" s="189" t="s">
        <v>788</v>
      </c>
    </row>
    <row r="273" spans="1:9" ht="75" customHeight="1">
      <c r="A273" s="292">
        <f>IF(ISBLANK(B273),"",COUNTA($B$4:B273))</f>
        <v>252</v>
      </c>
      <c r="B273" s="291" t="s">
        <v>2941</v>
      </c>
      <c r="C273" s="189" t="s">
        <v>2983</v>
      </c>
      <c r="D273" s="292" t="s">
        <v>158</v>
      </c>
      <c r="E273" s="187" t="s">
        <v>2982</v>
      </c>
      <c r="F273" s="188">
        <v>5382317</v>
      </c>
      <c r="G273" s="189" t="s">
        <v>788</v>
      </c>
    </row>
    <row r="274" spans="1:9" ht="73.5">
      <c r="A274" s="292">
        <f>IF(ISBLANK(B274),"",COUNTA($B$4:B274))</f>
        <v>253</v>
      </c>
      <c r="B274" s="291" t="s">
        <v>2941</v>
      </c>
      <c r="C274" s="189" t="s">
        <v>2990</v>
      </c>
      <c r="D274" s="292" t="s">
        <v>158</v>
      </c>
      <c r="E274" s="187" t="s">
        <v>2989</v>
      </c>
      <c r="F274" s="188">
        <v>20836183</v>
      </c>
      <c r="G274" s="189" t="s">
        <v>788</v>
      </c>
    </row>
    <row r="275" spans="1:9" ht="76.5" customHeight="1">
      <c r="A275" s="292">
        <f>IF(ISBLANK(B275),"",COUNTA($B$4:B275))</f>
        <v>254</v>
      </c>
      <c r="B275" s="291" t="s">
        <v>2941</v>
      </c>
      <c r="C275" s="189" t="s">
        <v>2997</v>
      </c>
      <c r="D275" s="292" t="s">
        <v>158</v>
      </c>
      <c r="E275" s="187" t="s">
        <v>2995</v>
      </c>
      <c r="F275" s="188">
        <v>5382343</v>
      </c>
      <c r="G275" s="189" t="s">
        <v>788</v>
      </c>
    </row>
    <row r="276" spans="1:9" ht="24" customHeight="1">
      <c r="A276" s="292" t="str">
        <f>IF(ISBLANK(B276),"",COUNTA($B$4:B276))</f>
        <v/>
      </c>
      <c r="B276" s="291"/>
      <c r="C276" s="189"/>
      <c r="D276" s="292"/>
      <c r="E276" s="187"/>
      <c r="F276" s="194">
        <f>F277+F278+F279+F280</f>
        <v>21683560</v>
      </c>
      <c r="G276" s="186" t="s">
        <v>808</v>
      </c>
    </row>
    <row r="277" spans="1:9" ht="77.25" customHeight="1">
      <c r="A277" s="292">
        <f>IF(ISBLANK(B277),"",COUNTA($B$4:B277))</f>
        <v>255</v>
      </c>
      <c r="B277" s="291" t="s">
        <v>2287</v>
      </c>
      <c r="C277" s="189" t="s">
        <v>2292</v>
      </c>
      <c r="D277" s="292" t="s">
        <v>158</v>
      </c>
      <c r="E277" s="187" t="s">
        <v>2325</v>
      </c>
      <c r="F277" s="188">
        <v>7861005</v>
      </c>
      <c r="G277" s="189" t="s">
        <v>808</v>
      </c>
    </row>
    <row r="278" spans="1:9" ht="75" customHeight="1">
      <c r="A278" s="292">
        <f>IF(ISBLANK(B278),"",COUNTA($B$4:B278))</f>
        <v>256</v>
      </c>
      <c r="B278" s="291" t="s">
        <v>2287</v>
      </c>
      <c r="C278" s="189" t="s">
        <v>2298</v>
      </c>
      <c r="D278" s="292" t="s">
        <v>158</v>
      </c>
      <c r="E278" s="187" t="s">
        <v>2326</v>
      </c>
      <c r="F278" s="188">
        <v>2017528</v>
      </c>
      <c r="G278" s="189" t="s">
        <v>808</v>
      </c>
    </row>
    <row r="279" spans="1:9" ht="73.5">
      <c r="A279" s="292">
        <f>IF(ISBLANK(B279),"",COUNTA($B$4:B279))</f>
        <v>257</v>
      </c>
      <c r="B279" s="291" t="s">
        <v>2603</v>
      </c>
      <c r="C279" s="189" t="s">
        <v>2679</v>
      </c>
      <c r="D279" s="292" t="s">
        <v>158</v>
      </c>
      <c r="E279" s="187" t="s">
        <v>2728</v>
      </c>
      <c r="F279" s="188">
        <v>1967505</v>
      </c>
      <c r="G279" s="189" t="s">
        <v>808</v>
      </c>
    </row>
    <row r="280" spans="1:9" ht="73.5">
      <c r="A280" s="292">
        <f>IF(ISBLANK(B280),"",COUNTA($B$4:B614))</f>
        <v>541</v>
      </c>
      <c r="B280" s="291" t="s">
        <v>2603</v>
      </c>
      <c r="C280" s="189" t="s">
        <v>2673</v>
      </c>
      <c r="D280" s="292" t="s">
        <v>158</v>
      </c>
      <c r="E280" s="187" t="s">
        <v>2726</v>
      </c>
      <c r="F280" s="188">
        <v>9837522</v>
      </c>
      <c r="G280" s="189" t="s">
        <v>808</v>
      </c>
      <c r="H280" s="740"/>
    </row>
    <row r="281" spans="1:9" ht="24" customHeight="1">
      <c r="A281" s="292" t="str">
        <f>IF(ISBLANK(B281),"",COUNTA($B$4:B281))</f>
        <v/>
      </c>
      <c r="B281" s="291"/>
      <c r="C281" s="189"/>
      <c r="D281" s="292"/>
      <c r="E281" s="187"/>
      <c r="F281" s="194">
        <f>SUM(F282:F295)</f>
        <v>378917910</v>
      </c>
      <c r="G281" s="186" t="s">
        <v>809</v>
      </c>
      <c r="I281" s="728"/>
    </row>
    <row r="282" spans="1:9" ht="63">
      <c r="A282" s="292">
        <f>IF(ISBLANK(B282),"",COUNTA($B$4:B282))</f>
        <v>259</v>
      </c>
      <c r="B282" s="291" t="s">
        <v>2115</v>
      </c>
      <c r="C282" s="189" t="s">
        <v>2141</v>
      </c>
      <c r="D282" s="292" t="s">
        <v>158</v>
      </c>
      <c r="E282" s="187" t="s">
        <v>2142</v>
      </c>
      <c r="F282" s="188">
        <v>80116590</v>
      </c>
      <c r="G282" s="189" t="s">
        <v>809</v>
      </c>
    </row>
    <row r="283" spans="1:9" ht="73.5">
      <c r="A283" s="292">
        <f>IF(ISBLANK(B283),"",COUNTA($B$4:B283))</f>
        <v>260</v>
      </c>
      <c r="B283" s="291" t="s">
        <v>2115</v>
      </c>
      <c r="C283" s="189" t="s">
        <v>2143</v>
      </c>
      <c r="D283" s="292" t="s">
        <v>158</v>
      </c>
      <c r="E283" s="187" t="s">
        <v>2144</v>
      </c>
      <c r="F283" s="188">
        <v>4216663</v>
      </c>
      <c r="G283" s="189" t="s">
        <v>809</v>
      </c>
    </row>
    <row r="284" spans="1:9" ht="63">
      <c r="A284" s="292">
        <f>IF(ISBLANK(B284),"",COUNTA($B$4:B284))</f>
        <v>261</v>
      </c>
      <c r="B284" s="291" t="s">
        <v>2249</v>
      </c>
      <c r="C284" s="189" t="s">
        <v>2256</v>
      </c>
      <c r="D284" s="292" t="s">
        <v>158</v>
      </c>
      <c r="E284" s="187" t="s">
        <v>2266</v>
      </c>
      <c r="F284" s="188">
        <v>94623851</v>
      </c>
      <c r="G284" s="189" t="s">
        <v>809</v>
      </c>
    </row>
    <row r="285" spans="1:9" ht="68.25" customHeight="1">
      <c r="A285" s="292">
        <f>IF(ISBLANK(B285),"",COUNTA($B$4:B285))</f>
        <v>262</v>
      </c>
      <c r="B285" s="291" t="s">
        <v>2249</v>
      </c>
      <c r="C285" s="189" t="s">
        <v>2257</v>
      </c>
      <c r="D285" s="292" t="s">
        <v>158</v>
      </c>
      <c r="E285" s="187" t="s">
        <v>2267</v>
      </c>
      <c r="F285" s="188">
        <v>4980203</v>
      </c>
      <c r="G285" s="189" t="s">
        <v>809</v>
      </c>
    </row>
    <row r="286" spans="1:9" ht="73.5">
      <c r="A286" s="292">
        <f>IF(ISBLANK(B286),"",COUNTA($B$4:B286))</f>
        <v>263</v>
      </c>
      <c r="B286" s="291" t="s">
        <v>2433</v>
      </c>
      <c r="C286" s="189" t="s">
        <v>2434</v>
      </c>
      <c r="D286" s="292" t="s">
        <v>158</v>
      </c>
      <c r="E286" s="187" t="s">
        <v>2471</v>
      </c>
      <c r="F286" s="188">
        <v>20729480</v>
      </c>
      <c r="G286" s="189" t="s">
        <v>809</v>
      </c>
    </row>
    <row r="287" spans="1:9" ht="73.5">
      <c r="A287" s="292">
        <f>IF(ISBLANK(B287),"",COUNTA($B$4:B287))</f>
        <v>264</v>
      </c>
      <c r="B287" s="291" t="s">
        <v>2433</v>
      </c>
      <c r="C287" s="189" t="s">
        <v>2438</v>
      </c>
      <c r="D287" s="292" t="s">
        <v>158</v>
      </c>
      <c r="E287" s="187" t="s">
        <v>2472</v>
      </c>
      <c r="F287" s="188">
        <v>5442700</v>
      </c>
      <c r="G287" s="189" t="s">
        <v>809</v>
      </c>
    </row>
    <row r="288" spans="1:9" ht="72.75" customHeight="1">
      <c r="A288" s="292">
        <f>IF(ISBLANK(B288),"",COUNTA($B$4:B288))</f>
        <v>265</v>
      </c>
      <c r="B288" s="291" t="s">
        <v>2433</v>
      </c>
      <c r="C288" s="189" t="s">
        <v>2517</v>
      </c>
      <c r="D288" s="292" t="s">
        <v>158</v>
      </c>
      <c r="E288" s="187" t="s">
        <v>2544</v>
      </c>
      <c r="F288" s="188">
        <v>5442682</v>
      </c>
      <c r="G288" s="189" t="s">
        <v>809</v>
      </c>
    </row>
    <row r="289" spans="1:9" ht="73.5">
      <c r="A289" s="292">
        <f>IF(ISBLANK(B289),"",COUNTA($B$4:B289))</f>
        <v>266</v>
      </c>
      <c r="B289" s="291" t="s">
        <v>2433</v>
      </c>
      <c r="C289" s="189" t="s">
        <v>2508</v>
      </c>
      <c r="D289" s="292" t="s">
        <v>158</v>
      </c>
      <c r="E289" s="187" t="s">
        <v>2543</v>
      </c>
      <c r="F289" s="188">
        <v>20923872</v>
      </c>
      <c r="G289" s="189" t="s">
        <v>809</v>
      </c>
    </row>
    <row r="290" spans="1:9" ht="63">
      <c r="A290" s="292">
        <f>IF(ISBLANK(B290),"",COUNTA($B$4:B290))</f>
        <v>267</v>
      </c>
      <c r="B290" s="291" t="s">
        <v>2603</v>
      </c>
      <c r="C290" s="189" t="s">
        <v>2604</v>
      </c>
      <c r="D290" s="292" t="s">
        <v>158</v>
      </c>
      <c r="E290" s="187" t="s">
        <v>2696</v>
      </c>
      <c r="F290" s="188">
        <v>79801022</v>
      </c>
      <c r="G290" s="189" t="s">
        <v>809</v>
      </c>
      <c r="H290" s="734"/>
    </row>
    <row r="291" spans="1:9" ht="73.5">
      <c r="A291" s="292">
        <f>IF(ISBLANK(B291),"",COUNTA($B$4:B291))</f>
        <v>268</v>
      </c>
      <c r="B291" s="291" t="s">
        <v>2603</v>
      </c>
      <c r="C291" s="189" t="s">
        <v>2605</v>
      </c>
      <c r="D291" s="292" t="s">
        <v>158</v>
      </c>
      <c r="E291" s="187" t="s">
        <v>2697</v>
      </c>
      <c r="F291" s="188">
        <v>4200054</v>
      </c>
      <c r="G291" s="189" t="s">
        <v>809</v>
      </c>
    </row>
    <row r="292" spans="1:9" ht="73.5">
      <c r="A292" s="292">
        <f>IF(ISBLANK(B292),"",COUNTA($B$4:B292))</f>
        <v>269</v>
      </c>
      <c r="B292" s="291" t="s">
        <v>2603</v>
      </c>
      <c r="C292" s="189" t="s">
        <v>2665</v>
      </c>
      <c r="D292" s="292" t="s">
        <v>158</v>
      </c>
      <c r="E292" s="187" t="s">
        <v>2724</v>
      </c>
      <c r="F292" s="188">
        <v>27213486</v>
      </c>
      <c r="G292" s="189" t="s">
        <v>809</v>
      </c>
    </row>
    <row r="293" spans="1:9" ht="73.5">
      <c r="A293" s="292">
        <f>IF(ISBLANK(B293),"",COUNTA($B$4:B293))</f>
        <v>270</v>
      </c>
      <c r="B293" s="291" t="s">
        <v>2603</v>
      </c>
      <c r="C293" s="189" t="s">
        <v>2670</v>
      </c>
      <c r="D293" s="292" t="s">
        <v>158</v>
      </c>
      <c r="E293" s="187" t="s">
        <v>2725</v>
      </c>
      <c r="F293" s="188">
        <v>5442697</v>
      </c>
      <c r="G293" s="189" t="s">
        <v>809</v>
      </c>
    </row>
    <row r="294" spans="1:9" ht="84">
      <c r="A294" s="292">
        <f>IF(ISBLANK(B294),"",COUNTA($B$4:B294))</f>
        <v>271</v>
      </c>
      <c r="B294" s="291" t="s">
        <v>2603</v>
      </c>
      <c r="C294" s="189" t="s">
        <v>2686</v>
      </c>
      <c r="D294" s="292" t="s">
        <v>158</v>
      </c>
      <c r="E294" s="187" t="s">
        <v>2730</v>
      </c>
      <c r="F294" s="188">
        <v>20441916</v>
      </c>
      <c r="G294" s="189" t="s">
        <v>809</v>
      </c>
    </row>
    <row r="295" spans="1:9" ht="73.5">
      <c r="A295" s="292">
        <f>IF(ISBLANK(B295),"",COUNTA($B$4:B295))</f>
        <v>272</v>
      </c>
      <c r="B295" s="291" t="s">
        <v>2603</v>
      </c>
      <c r="C295" s="189" t="s">
        <v>2690</v>
      </c>
      <c r="D295" s="292" t="s">
        <v>158</v>
      </c>
      <c r="E295" s="187" t="s">
        <v>2729</v>
      </c>
      <c r="F295" s="188">
        <v>5342694</v>
      </c>
      <c r="G295" s="189" t="s">
        <v>809</v>
      </c>
    </row>
    <row r="296" spans="1:9" ht="24" customHeight="1">
      <c r="A296" s="292" t="str">
        <f>IF(ISBLANK(B296),"",COUNTA($B$4:B296))</f>
        <v/>
      </c>
      <c r="B296" s="291"/>
      <c r="C296" s="189"/>
      <c r="D296" s="292"/>
      <c r="E296" s="187"/>
      <c r="F296" s="194">
        <f>SUM(F297:F324)</f>
        <v>331301783</v>
      </c>
      <c r="G296" s="186" t="s">
        <v>814</v>
      </c>
      <c r="I296" s="728"/>
    </row>
    <row r="297" spans="1:9" ht="73.5">
      <c r="A297" s="292">
        <f>IF(ISBLANK(B297),"",COUNTA($B$4:B297))</f>
        <v>273</v>
      </c>
      <c r="B297" s="291" t="s">
        <v>2202</v>
      </c>
      <c r="C297" s="189" t="s">
        <v>2231</v>
      </c>
      <c r="D297" s="292" t="s">
        <v>158</v>
      </c>
      <c r="E297" s="187" t="s">
        <v>2245</v>
      </c>
      <c r="F297" s="188">
        <v>8999808</v>
      </c>
      <c r="G297" s="189" t="s">
        <v>814</v>
      </c>
    </row>
    <row r="298" spans="1:9" ht="75" customHeight="1">
      <c r="A298" s="292">
        <f>IF(ISBLANK(B298),"",COUNTA($B$4:B298))</f>
        <v>274</v>
      </c>
      <c r="B298" s="291" t="s">
        <v>2202</v>
      </c>
      <c r="C298" s="189" t="s">
        <v>2237</v>
      </c>
      <c r="D298" s="292" t="s">
        <v>158</v>
      </c>
      <c r="E298" s="187" t="s">
        <v>2246</v>
      </c>
      <c r="F298" s="188">
        <v>1799962</v>
      </c>
      <c r="G298" s="189" t="s">
        <v>814</v>
      </c>
    </row>
    <row r="299" spans="1:9" ht="52.5">
      <c r="A299" s="292">
        <f>IF(ISBLANK(B299),"",COUNTA($B$4:B299))</f>
        <v>275</v>
      </c>
      <c r="B299" s="291" t="s">
        <v>2249</v>
      </c>
      <c r="C299" s="189" t="s">
        <v>2254</v>
      </c>
      <c r="D299" s="292" t="s">
        <v>158</v>
      </c>
      <c r="E299" s="187" t="s">
        <v>2264</v>
      </c>
      <c r="F299" s="188">
        <v>46867917</v>
      </c>
      <c r="G299" s="189" t="s">
        <v>814</v>
      </c>
    </row>
    <row r="300" spans="1:9" ht="73.5">
      <c r="A300" s="292">
        <f>IF(ISBLANK(B300),"",COUNTA($B$4:B300))</f>
        <v>276</v>
      </c>
      <c r="B300" s="291" t="s">
        <v>2249</v>
      </c>
      <c r="C300" s="189" t="s">
        <v>2255</v>
      </c>
      <c r="D300" s="292" t="s">
        <v>158</v>
      </c>
      <c r="E300" s="187" t="s">
        <v>2265</v>
      </c>
      <c r="F300" s="188">
        <v>2466732</v>
      </c>
      <c r="G300" s="189" t="s">
        <v>814</v>
      </c>
    </row>
    <row r="301" spans="1:9" ht="68.25" customHeight="1">
      <c r="A301" s="292">
        <f>IF(ISBLANK(B301),"",COUNTA($B$4:B301))</f>
        <v>277</v>
      </c>
      <c r="B301" s="291" t="s">
        <v>2287</v>
      </c>
      <c r="C301" s="189" t="s">
        <v>2290</v>
      </c>
      <c r="D301" s="292" t="s">
        <v>158</v>
      </c>
      <c r="E301" s="187" t="s">
        <v>2323</v>
      </c>
      <c r="F301" s="188">
        <v>70529076</v>
      </c>
      <c r="G301" s="189" t="s">
        <v>814</v>
      </c>
    </row>
    <row r="302" spans="1:9" ht="73.5">
      <c r="A302" s="292">
        <f>IF(ISBLANK(B302),"",COUNTA($B$4:B302))</f>
        <v>278</v>
      </c>
      <c r="B302" s="291" t="s">
        <v>2287</v>
      </c>
      <c r="C302" s="189" t="s">
        <v>2291</v>
      </c>
      <c r="D302" s="292" t="s">
        <v>158</v>
      </c>
      <c r="E302" s="187" t="s">
        <v>2324</v>
      </c>
      <c r="F302" s="188">
        <v>3712057</v>
      </c>
      <c r="G302" s="189" t="s">
        <v>814</v>
      </c>
    </row>
    <row r="303" spans="1:9" ht="81.75" customHeight="1">
      <c r="A303" s="292">
        <f>IF(ISBLANK(B303),"",COUNTA($B$4:B303))</f>
        <v>279</v>
      </c>
      <c r="B303" s="291" t="s">
        <v>2287</v>
      </c>
      <c r="C303" s="189" t="s">
        <v>2294</v>
      </c>
      <c r="D303" s="292" t="s">
        <v>158</v>
      </c>
      <c r="E303" s="187" t="s">
        <v>2325</v>
      </c>
      <c r="F303" s="188">
        <v>6917405</v>
      </c>
      <c r="G303" s="189" t="s">
        <v>814</v>
      </c>
    </row>
    <row r="304" spans="1:9" ht="75" customHeight="1">
      <c r="A304" s="292">
        <f>IF(ISBLANK(B304),"",COUNTA($B$4:B304))</f>
        <v>280</v>
      </c>
      <c r="B304" s="291" t="s">
        <v>2287</v>
      </c>
      <c r="C304" s="189" t="s">
        <v>2300</v>
      </c>
      <c r="D304" s="292" t="s">
        <v>158</v>
      </c>
      <c r="E304" s="187" t="s">
        <v>2326</v>
      </c>
      <c r="F304" s="188">
        <v>1799970</v>
      </c>
      <c r="G304" s="189" t="s">
        <v>814</v>
      </c>
    </row>
    <row r="305" spans="1:8" ht="52.5">
      <c r="A305" s="292">
        <f>IF(ISBLANK(B305),"",COUNTA($B$4:B305))</f>
        <v>281</v>
      </c>
      <c r="B305" s="291" t="s">
        <v>2333</v>
      </c>
      <c r="C305" s="189" t="s">
        <v>2349</v>
      </c>
      <c r="D305" s="292" t="s">
        <v>158</v>
      </c>
      <c r="E305" s="187" t="s">
        <v>2350</v>
      </c>
      <c r="F305" s="188">
        <v>47137605</v>
      </c>
      <c r="G305" s="189" t="s">
        <v>814</v>
      </c>
      <c r="H305" s="228"/>
    </row>
    <row r="306" spans="1:8" ht="75" customHeight="1">
      <c r="A306" s="292">
        <f>IF(ISBLANK(B306),"",COUNTA($B$4:B306))</f>
        <v>282</v>
      </c>
      <c r="B306" s="291" t="s">
        <v>2333</v>
      </c>
      <c r="C306" s="189" t="s">
        <v>2351</v>
      </c>
      <c r="D306" s="292" t="s">
        <v>158</v>
      </c>
      <c r="E306" s="187" t="s">
        <v>2352</v>
      </c>
      <c r="F306" s="188">
        <v>2480927</v>
      </c>
      <c r="G306" s="189" t="s">
        <v>814</v>
      </c>
      <c r="H306" s="228"/>
    </row>
    <row r="307" spans="1:8" ht="73.5">
      <c r="A307" s="292">
        <f>IF(ISBLANK(B307),"",COUNTA($B$4:B307))</f>
        <v>283</v>
      </c>
      <c r="B307" s="291" t="s">
        <v>2433</v>
      </c>
      <c r="C307" s="189" t="s">
        <v>2435</v>
      </c>
      <c r="D307" s="292" t="s">
        <v>158</v>
      </c>
      <c r="E307" s="187" t="s">
        <v>2471</v>
      </c>
      <c r="F307" s="188">
        <v>7074300</v>
      </c>
      <c r="G307" s="189" t="s">
        <v>814</v>
      </c>
    </row>
    <row r="308" spans="1:8" ht="73.5">
      <c r="A308" s="292">
        <f>IF(ISBLANK(B308),"",COUNTA($B$4:B308))</f>
        <v>284</v>
      </c>
      <c r="B308" s="291" t="s">
        <v>2433</v>
      </c>
      <c r="C308" s="189" t="s">
        <v>2437</v>
      </c>
      <c r="D308" s="292" t="s">
        <v>158</v>
      </c>
      <c r="E308" s="187" t="s">
        <v>2472</v>
      </c>
      <c r="F308" s="188">
        <v>1800000</v>
      </c>
      <c r="G308" s="189" t="s">
        <v>814</v>
      </c>
    </row>
    <row r="309" spans="1:8" ht="76.5" customHeight="1">
      <c r="A309" s="292">
        <f>IF(ISBLANK(B309),"",COUNTA($B$4:B309))</f>
        <v>285</v>
      </c>
      <c r="B309" s="291" t="s">
        <v>2433</v>
      </c>
      <c r="C309" s="189" t="s">
        <v>2518</v>
      </c>
      <c r="D309" s="292" t="s">
        <v>158</v>
      </c>
      <c r="E309" s="187" t="s">
        <v>2544</v>
      </c>
      <c r="F309" s="188">
        <v>1799962</v>
      </c>
      <c r="G309" s="189" t="s">
        <v>814</v>
      </c>
    </row>
    <row r="310" spans="1:8" ht="73.5">
      <c r="A310" s="292">
        <f>IF(ISBLANK(B310),"",COUNTA($B$4:B310))</f>
        <v>286</v>
      </c>
      <c r="B310" s="291" t="s">
        <v>2433</v>
      </c>
      <c r="C310" s="189" t="s">
        <v>2524</v>
      </c>
      <c r="D310" s="292" t="s">
        <v>158</v>
      </c>
      <c r="E310" s="187" t="s">
        <v>2545</v>
      </c>
      <c r="F310" s="188">
        <v>8999860</v>
      </c>
      <c r="G310" s="189" t="s">
        <v>814</v>
      </c>
    </row>
    <row r="311" spans="1:8" ht="73.5">
      <c r="A311" s="292">
        <f>IF(ISBLANK(B311),"",COUNTA($B$4:B311))</f>
        <v>287</v>
      </c>
      <c r="B311" s="291" t="s">
        <v>2433</v>
      </c>
      <c r="C311" s="189" t="s">
        <v>2529</v>
      </c>
      <c r="D311" s="292" t="s">
        <v>158</v>
      </c>
      <c r="E311" s="187" t="s">
        <v>2546</v>
      </c>
      <c r="F311" s="188">
        <v>1799972</v>
      </c>
      <c r="G311" s="189" t="s">
        <v>814</v>
      </c>
    </row>
    <row r="312" spans="1:8" ht="73.5">
      <c r="A312" s="292">
        <f>IF(ISBLANK(B312),"",COUNTA($B$4:B312))</f>
        <v>288</v>
      </c>
      <c r="B312" s="291" t="s">
        <v>2433</v>
      </c>
      <c r="C312" s="189" t="s">
        <v>2507</v>
      </c>
      <c r="D312" s="292" t="s">
        <v>158</v>
      </c>
      <c r="E312" s="187" t="s">
        <v>2543</v>
      </c>
      <c r="F312" s="188">
        <v>6903875</v>
      </c>
      <c r="G312" s="189" t="s">
        <v>814</v>
      </c>
    </row>
    <row r="313" spans="1:8" ht="55.5" customHeight="1">
      <c r="A313" s="292">
        <f>IF(ISBLANK(B313),"",COUNTA($B$4:B313))</f>
        <v>289</v>
      </c>
      <c r="B313" s="291" t="s">
        <v>2603</v>
      </c>
      <c r="C313" s="189" t="s">
        <v>2608</v>
      </c>
      <c r="D313" s="292" t="s">
        <v>158</v>
      </c>
      <c r="E313" s="187" t="s">
        <v>2700</v>
      </c>
      <c r="F313" s="188">
        <v>46902667</v>
      </c>
      <c r="G313" s="189" t="s">
        <v>814</v>
      </c>
    </row>
    <row r="314" spans="1:8" ht="79.5" customHeight="1">
      <c r="A314" s="292">
        <f>IF(ISBLANK(B314),"",COUNTA($B$4:B314))</f>
        <v>290</v>
      </c>
      <c r="B314" s="291" t="s">
        <v>2603</v>
      </c>
      <c r="C314" s="189" t="s">
        <v>2609</v>
      </c>
      <c r="D314" s="292" t="s">
        <v>158</v>
      </c>
      <c r="E314" s="187" t="s">
        <v>2701</v>
      </c>
      <c r="F314" s="188">
        <v>2468561</v>
      </c>
      <c r="G314" s="189" t="s">
        <v>814</v>
      </c>
    </row>
    <row r="315" spans="1:8" ht="73.5">
      <c r="A315" s="292">
        <f>IF(ISBLANK(B315),"",COUNTA($B$4:B315))</f>
        <v>291</v>
      </c>
      <c r="B315" s="291" t="s">
        <v>2603</v>
      </c>
      <c r="C315" s="189" t="s">
        <v>2634</v>
      </c>
      <c r="D315" s="292" t="s">
        <v>158</v>
      </c>
      <c r="E315" s="187" t="s">
        <v>2712</v>
      </c>
      <c r="F315" s="188">
        <v>7081401</v>
      </c>
      <c r="G315" s="189" t="s">
        <v>814</v>
      </c>
    </row>
    <row r="316" spans="1:8" ht="73.5">
      <c r="A316" s="292">
        <f>IF(ISBLANK(B316),"",COUNTA($B$4:B316))</f>
        <v>292</v>
      </c>
      <c r="B316" s="291" t="s">
        <v>2603</v>
      </c>
      <c r="C316" s="189" t="s">
        <v>2641</v>
      </c>
      <c r="D316" s="292" t="s">
        <v>158</v>
      </c>
      <c r="E316" s="187" t="s">
        <v>2713</v>
      </c>
      <c r="F316" s="188">
        <v>1799974</v>
      </c>
      <c r="G316" s="189" t="s">
        <v>814</v>
      </c>
    </row>
    <row r="317" spans="1:8" ht="63">
      <c r="A317" s="292">
        <f>IF(ISBLANK(B317),"",COUNTA($B$4:B317))</f>
        <v>293</v>
      </c>
      <c r="B317" s="291" t="s">
        <v>2603</v>
      </c>
      <c r="C317" s="189" t="s">
        <v>2652</v>
      </c>
      <c r="D317" s="292" t="s">
        <v>158</v>
      </c>
      <c r="E317" s="187" t="s">
        <v>2722</v>
      </c>
      <c r="F317" s="188">
        <v>19864591</v>
      </c>
      <c r="G317" s="189" t="s">
        <v>814</v>
      </c>
    </row>
    <row r="318" spans="1:8" ht="77.25" customHeight="1">
      <c r="A318" s="292">
        <f>IF(ISBLANK(B318),"",COUNTA($B$4:B318))</f>
        <v>294</v>
      </c>
      <c r="B318" s="291" t="s">
        <v>2603</v>
      </c>
      <c r="C318" s="189" t="s">
        <v>2657</v>
      </c>
      <c r="D318" s="292" t="s">
        <v>158</v>
      </c>
      <c r="E318" s="187" t="s">
        <v>2723</v>
      </c>
      <c r="F318" s="188">
        <v>1799981</v>
      </c>
      <c r="G318" s="189" t="s">
        <v>814</v>
      </c>
    </row>
    <row r="319" spans="1:8" ht="84">
      <c r="A319" s="292">
        <f>IF(ISBLANK(B319),"",COUNTA($B$4:B319))</f>
        <v>295</v>
      </c>
      <c r="B319" s="291" t="s">
        <v>2603</v>
      </c>
      <c r="C319" s="189" t="s">
        <v>2685</v>
      </c>
      <c r="D319" s="292" t="s">
        <v>158</v>
      </c>
      <c r="E319" s="187" t="s">
        <v>2731</v>
      </c>
      <c r="F319" s="188">
        <v>6895336</v>
      </c>
      <c r="G319" s="189" t="s">
        <v>814</v>
      </c>
    </row>
    <row r="320" spans="1:8" ht="73.5">
      <c r="A320" s="292">
        <f>IF(ISBLANK(B320),"",COUNTA($B$4:B320))</f>
        <v>296</v>
      </c>
      <c r="B320" s="291" t="s">
        <v>2603</v>
      </c>
      <c r="C320" s="189" t="s">
        <v>2689</v>
      </c>
      <c r="D320" s="292" t="s">
        <v>158</v>
      </c>
      <c r="E320" s="187" t="s">
        <v>2729</v>
      </c>
      <c r="F320" s="188">
        <v>1799950</v>
      </c>
      <c r="G320" s="189" t="s">
        <v>814</v>
      </c>
    </row>
    <row r="321" spans="1:9" ht="72" customHeight="1">
      <c r="A321" s="292">
        <f>IF(ISBLANK(B321),"",COUNTA($B$4:B321))</f>
        <v>297</v>
      </c>
      <c r="B321" s="291" t="s">
        <v>2806</v>
      </c>
      <c r="C321" s="189" t="s">
        <v>2899</v>
      </c>
      <c r="D321" s="292" t="s">
        <v>158</v>
      </c>
      <c r="E321" s="187" t="s">
        <v>2897</v>
      </c>
      <c r="F321" s="188">
        <v>8999917</v>
      </c>
      <c r="G321" s="189" t="s">
        <v>814</v>
      </c>
    </row>
    <row r="322" spans="1:9" ht="73.5">
      <c r="A322" s="292">
        <f>IF(ISBLANK(B322),"",COUNTA($B$4:B322))</f>
        <v>298</v>
      </c>
      <c r="B322" s="291" t="s">
        <v>2806</v>
      </c>
      <c r="C322" s="189" t="s">
        <v>2904</v>
      </c>
      <c r="D322" s="292" t="s">
        <v>158</v>
      </c>
      <c r="E322" s="187" t="s">
        <v>2902</v>
      </c>
      <c r="F322" s="188">
        <v>1799984</v>
      </c>
      <c r="G322" s="189" t="s">
        <v>814</v>
      </c>
    </row>
    <row r="323" spans="1:9" ht="73.5">
      <c r="A323" s="292">
        <f>IF(ISBLANK(B323),"",COUNTA($B$4:B323))</f>
        <v>299</v>
      </c>
      <c r="B323" s="291" t="s">
        <v>2941</v>
      </c>
      <c r="C323" s="189" t="s">
        <v>2974</v>
      </c>
      <c r="D323" s="292" t="s">
        <v>158</v>
      </c>
      <c r="E323" s="187" t="s">
        <v>2975</v>
      </c>
      <c r="F323" s="188">
        <v>8999994</v>
      </c>
      <c r="G323" s="189" t="s">
        <v>814</v>
      </c>
    </row>
    <row r="324" spans="1:9" ht="75" customHeight="1">
      <c r="A324" s="292">
        <f>IF(ISBLANK(B324),"",COUNTA($B$4:B324))</f>
        <v>300</v>
      </c>
      <c r="B324" s="291" t="s">
        <v>2941</v>
      </c>
      <c r="C324" s="189" t="s">
        <v>2981</v>
      </c>
      <c r="D324" s="292" t="s">
        <v>158</v>
      </c>
      <c r="E324" s="187" t="s">
        <v>2982</v>
      </c>
      <c r="F324" s="188">
        <v>1799999</v>
      </c>
      <c r="G324" s="189" t="s">
        <v>814</v>
      </c>
    </row>
    <row r="325" spans="1:9" ht="24" customHeight="1">
      <c r="A325" s="292" t="str">
        <f>IF(ISBLANK(B325),"",COUNTA($B$4:B325))</f>
        <v/>
      </c>
      <c r="B325" s="291"/>
      <c r="C325" s="189"/>
      <c r="D325" s="292"/>
      <c r="E325" s="187"/>
      <c r="F325" s="194">
        <f>F326+F327+F328+F329</f>
        <v>52839505</v>
      </c>
      <c r="G325" s="177" t="s">
        <v>1340</v>
      </c>
    </row>
    <row r="326" spans="1:9" ht="73.5">
      <c r="A326" s="292">
        <f>IF(ISBLANK(B326),"",COUNTA($B$4:B326))</f>
        <v>301</v>
      </c>
      <c r="B326" s="291" t="s">
        <v>2603</v>
      </c>
      <c r="C326" s="189" t="s">
        <v>2632</v>
      </c>
      <c r="D326" s="292" t="s">
        <v>158</v>
      </c>
      <c r="E326" s="187" t="s">
        <v>2712</v>
      </c>
      <c r="F326" s="188">
        <v>20870805</v>
      </c>
      <c r="G326" s="179" t="s">
        <v>1340</v>
      </c>
    </row>
    <row r="327" spans="1:9" ht="73.5">
      <c r="A327" s="292">
        <f>IF(ISBLANK(B327),"",COUNTA($B$4:B327))</f>
        <v>302</v>
      </c>
      <c r="B327" s="291" t="s">
        <v>2603</v>
      </c>
      <c r="C327" s="189" t="s">
        <v>2639</v>
      </c>
      <c r="D327" s="292" t="s">
        <v>158</v>
      </c>
      <c r="E327" s="187" t="s">
        <v>2713</v>
      </c>
      <c r="F327" s="188">
        <v>5440007</v>
      </c>
      <c r="G327" s="179" t="s">
        <v>1340</v>
      </c>
    </row>
    <row r="328" spans="1:9" ht="78" customHeight="1">
      <c r="A328" s="292">
        <f>IF(ISBLANK(B328),"",COUNTA($B$4:B328))</f>
        <v>303</v>
      </c>
      <c r="B328" s="291" t="s">
        <v>2603</v>
      </c>
      <c r="C328" s="189" t="s">
        <v>2687</v>
      </c>
      <c r="D328" s="292" t="s">
        <v>158</v>
      </c>
      <c r="E328" s="187" t="s">
        <v>2734</v>
      </c>
      <c r="F328" s="188">
        <v>21038682</v>
      </c>
      <c r="G328" s="179" t="s">
        <v>1340</v>
      </c>
    </row>
    <row r="329" spans="1:9" ht="73.5">
      <c r="A329" s="292">
        <f>IF(ISBLANK(B329),"",COUNTA($B$4:B329))</f>
        <v>304</v>
      </c>
      <c r="B329" s="291" t="s">
        <v>2603</v>
      </c>
      <c r="C329" s="189" t="s">
        <v>2691</v>
      </c>
      <c r="D329" s="292" t="s">
        <v>158</v>
      </c>
      <c r="E329" s="187" t="s">
        <v>2729</v>
      </c>
      <c r="F329" s="188">
        <v>5490011</v>
      </c>
      <c r="G329" s="179" t="s">
        <v>1340</v>
      </c>
    </row>
    <row r="330" spans="1:9" ht="64.5" customHeight="1">
      <c r="A330" s="292">
        <f>IF(ISBLANK(B330),"",COUNTA($B$4:B330))</f>
        <v>305</v>
      </c>
      <c r="B330" s="291" t="s">
        <v>2602</v>
      </c>
      <c r="C330" s="189" t="s">
        <v>2585</v>
      </c>
      <c r="D330" s="292" t="s">
        <v>158</v>
      </c>
      <c r="E330" s="187" t="s">
        <v>2596</v>
      </c>
      <c r="F330" s="194">
        <v>615766000</v>
      </c>
      <c r="G330" s="186" t="s">
        <v>549</v>
      </c>
    </row>
    <row r="331" spans="1:9" ht="24" customHeight="1">
      <c r="A331" s="292" t="str">
        <f>IF(ISBLANK(B331),"",COUNTA($B$4:B331))</f>
        <v/>
      </c>
      <c r="B331" s="291"/>
      <c r="C331" s="189"/>
      <c r="D331" s="292"/>
      <c r="E331" s="187"/>
      <c r="F331" s="194">
        <f>F332+F333</f>
        <v>90800000</v>
      </c>
      <c r="G331" s="186" t="s">
        <v>1169</v>
      </c>
    </row>
    <row r="332" spans="1:9" ht="49.5" customHeight="1">
      <c r="A332" s="292">
        <f>IF(ISBLANK(B332),"",COUNTA($B$4:B332))</f>
        <v>306</v>
      </c>
      <c r="B332" s="291" t="s">
        <v>2202</v>
      </c>
      <c r="C332" s="189" t="s">
        <v>2218</v>
      </c>
      <c r="D332" s="292" t="s">
        <v>158</v>
      </c>
      <c r="E332" s="187" t="s">
        <v>2226</v>
      </c>
      <c r="F332" s="188">
        <v>77200000</v>
      </c>
      <c r="G332" s="189" t="s">
        <v>1169</v>
      </c>
    </row>
    <row r="333" spans="1:9" ht="58.5" customHeight="1">
      <c r="A333" s="292">
        <f>IF(ISBLANK(B333),"",COUNTA($B$4:B333))</f>
        <v>307</v>
      </c>
      <c r="B333" s="291" t="s">
        <v>2941</v>
      </c>
      <c r="C333" s="189" t="s">
        <v>2955</v>
      </c>
      <c r="D333" s="292" t="s">
        <v>158</v>
      </c>
      <c r="E333" s="187" t="s">
        <v>2956</v>
      </c>
      <c r="F333" s="188">
        <v>13600000</v>
      </c>
      <c r="G333" s="189" t="s">
        <v>1169</v>
      </c>
    </row>
    <row r="334" spans="1:9" ht="63">
      <c r="A334" s="292">
        <f>IF(ISBLANK(B334),"",COUNTA($B$4:B334))</f>
        <v>308</v>
      </c>
      <c r="B334" s="291" t="s">
        <v>2249</v>
      </c>
      <c r="C334" s="189" t="s">
        <v>2274</v>
      </c>
      <c r="D334" s="292" t="s">
        <v>158</v>
      </c>
      <c r="E334" s="187" t="s">
        <v>2282</v>
      </c>
      <c r="F334" s="194">
        <v>2000000</v>
      </c>
      <c r="G334" s="186" t="s">
        <v>1759</v>
      </c>
    </row>
    <row r="335" spans="1:9" ht="31.5">
      <c r="A335" s="292" t="str">
        <f>IF(ISBLANK(B335),"",COUNTA($B$4:B335))</f>
        <v/>
      </c>
      <c r="B335" s="291"/>
      <c r="C335" s="189"/>
      <c r="D335" s="292"/>
      <c r="E335" s="187"/>
      <c r="F335" s="194">
        <f>F336+F337+F338</f>
        <v>78068500</v>
      </c>
      <c r="G335" s="186" t="s">
        <v>1044</v>
      </c>
      <c r="I335" s="728">
        <f>F336+F337</f>
        <v>57000000</v>
      </c>
    </row>
    <row r="336" spans="1:9" ht="52.5">
      <c r="A336" s="292">
        <f>IF(ISBLANK(B336),"",COUNTA($B$4:B336))</f>
        <v>309</v>
      </c>
      <c r="B336" s="291" t="s">
        <v>2202</v>
      </c>
      <c r="C336" s="189" t="s">
        <v>2219</v>
      </c>
      <c r="D336" s="292" t="s">
        <v>158</v>
      </c>
      <c r="E336" s="187" t="s">
        <v>2227</v>
      </c>
      <c r="F336" s="188">
        <v>27000000</v>
      </c>
      <c r="G336" s="189" t="s">
        <v>1044</v>
      </c>
    </row>
    <row r="337" spans="1:9" ht="63">
      <c r="A337" s="292">
        <f>IF(ISBLANK(B337),"",COUNTA($B$4:B337))</f>
        <v>310</v>
      </c>
      <c r="B337" s="291" t="s">
        <v>2806</v>
      </c>
      <c r="C337" s="189" t="s">
        <v>2823</v>
      </c>
      <c r="D337" s="292" t="s">
        <v>158</v>
      </c>
      <c r="E337" s="187" t="s">
        <v>2824</v>
      </c>
      <c r="F337" s="188">
        <v>30000000</v>
      </c>
      <c r="G337" s="189" t="s">
        <v>1044</v>
      </c>
    </row>
    <row r="338" spans="1:9" ht="31.5">
      <c r="A338" s="292" t="str">
        <f>IF(ISBLANK(B338),"",COUNTA($B$4:B338))</f>
        <v/>
      </c>
      <c r="B338" s="291"/>
      <c r="C338" s="189"/>
      <c r="D338" s="292"/>
      <c r="E338" s="190" t="s">
        <v>2373</v>
      </c>
      <c r="F338" s="203">
        <v>21068500</v>
      </c>
      <c r="G338" s="192" t="s">
        <v>1044</v>
      </c>
    </row>
    <row r="339" spans="1:9" ht="24" customHeight="1">
      <c r="A339" s="292" t="str">
        <f>IF(ISBLANK(B339),"",COUNTA($B$4:B339))</f>
        <v/>
      </c>
      <c r="B339" s="291"/>
      <c r="C339" s="189"/>
      <c r="D339" s="292"/>
      <c r="E339" s="187"/>
      <c r="F339" s="194">
        <f>SUM(F340:F353)</f>
        <v>472735400</v>
      </c>
      <c r="G339" s="186" t="s">
        <v>2279</v>
      </c>
      <c r="I339" s="728">
        <f>SUM(F340:F352)</f>
        <v>402780600</v>
      </c>
    </row>
    <row r="340" spans="1:9" ht="42">
      <c r="A340" s="292">
        <f>IF(ISBLANK(B340),"",COUNTA($B$4:B340))</f>
        <v>311</v>
      </c>
      <c r="B340" s="291" t="s">
        <v>2195</v>
      </c>
      <c r="C340" s="189" t="s">
        <v>2199</v>
      </c>
      <c r="D340" s="292" t="s">
        <v>158</v>
      </c>
      <c r="E340" s="187" t="s">
        <v>2207</v>
      </c>
      <c r="F340" s="188">
        <v>2000000</v>
      </c>
      <c r="G340" s="189" t="s">
        <v>2279</v>
      </c>
    </row>
    <row r="341" spans="1:9" ht="52.5">
      <c r="A341" s="292">
        <f>IF(ISBLANK(B341),"",COUNTA($B$4:B341))</f>
        <v>312</v>
      </c>
      <c r="B341" s="291" t="s">
        <v>2249</v>
      </c>
      <c r="C341" s="189" t="s">
        <v>2271</v>
      </c>
      <c r="D341" s="292" t="s">
        <v>158</v>
      </c>
      <c r="E341" s="187" t="s">
        <v>2278</v>
      </c>
      <c r="F341" s="188">
        <v>2000000</v>
      </c>
      <c r="G341" s="189" t="s">
        <v>2279</v>
      </c>
    </row>
    <row r="342" spans="1:9" ht="63">
      <c r="A342" s="292">
        <f>IF(ISBLANK(B342),"",COUNTA($B$4:B342))</f>
        <v>313</v>
      </c>
      <c r="B342" s="291" t="s">
        <v>2249</v>
      </c>
      <c r="C342" s="189" t="s">
        <v>2272</v>
      </c>
      <c r="D342" s="292" t="s">
        <v>158</v>
      </c>
      <c r="E342" s="187" t="s">
        <v>2280</v>
      </c>
      <c r="F342" s="188">
        <v>2000000</v>
      </c>
      <c r="G342" s="189" t="s">
        <v>2279</v>
      </c>
    </row>
    <row r="343" spans="1:9" ht="63">
      <c r="A343" s="292">
        <f>IF(ISBLANK(B343),"",COUNTA($B$4:B343))</f>
        <v>314</v>
      </c>
      <c r="B343" s="291" t="s">
        <v>2249</v>
      </c>
      <c r="C343" s="189" t="s">
        <v>2273</v>
      </c>
      <c r="D343" s="292" t="s">
        <v>158</v>
      </c>
      <c r="E343" s="187" t="s">
        <v>2281</v>
      </c>
      <c r="F343" s="188">
        <v>2000000</v>
      </c>
      <c r="G343" s="189" t="s">
        <v>2279</v>
      </c>
    </row>
    <row r="344" spans="1:9" ht="73.5">
      <c r="A344" s="292">
        <f>IF(ISBLANK(B344),"",COUNTA($B$4:B344))</f>
        <v>315</v>
      </c>
      <c r="B344" s="291" t="s">
        <v>2433</v>
      </c>
      <c r="C344" s="189" t="s">
        <v>2453</v>
      </c>
      <c r="D344" s="292" t="s">
        <v>158</v>
      </c>
      <c r="E344" s="187" t="s">
        <v>2480</v>
      </c>
      <c r="F344" s="188">
        <v>65007150</v>
      </c>
      <c r="G344" s="189" t="s">
        <v>2279</v>
      </c>
    </row>
    <row r="345" spans="1:9" ht="73.5">
      <c r="A345" s="292">
        <f>IF(ISBLANK(B345),"",COUNTA($B$4:B345))</f>
        <v>316</v>
      </c>
      <c r="B345" s="291" t="s">
        <v>2433</v>
      </c>
      <c r="C345" s="189" t="s">
        <v>2455</v>
      </c>
      <c r="D345" s="292" t="s">
        <v>158</v>
      </c>
      <c r="E345" s="187" t="s">
        <v>2482</v>
      </c>
      <c r="F345" s="188">
        <v>62726100</v>
      </c>
      <c r="G345" s="189" t="s">
        <v>2279</v>
      </c>
    </row>
    <row r="346" spans="1:9" ht="73.5">
      <c r="A346" s="292">
        <f>IF(ISBLANK(B346),"",COUNTA($B$4:B346))</f>
        <v>317</v>
      </c>
      <c r="B346" s="291" t="s">
        <v>2433</v>
      </c>
      <c r="C346" s="189" t="s">
        <v>2483</v>
      </c>
      <c r="D346" s="292" t="s">
        <v>158</v>
      </c>
      <c r="E346" s="187" t="s">
        <v>2531</v>
      </c>
      <c r="F346" s="188">
        <v>97374750</v>
      </c>
      <c r="G346" s="189" t="s">
        <v>2279</v>
      </c>
    </row>
    <row r="347" spans="1:9" ht="52.5">
      <c r="A347" s="292">
        <f>IF(ISBLANK(B347),"",COUNTA($B$4:B347))</f>
        <v>318</v>
      </c>
      <c r="B347" s="291" t="s">
        <v>2602</v>
      </c>
      <c r="C347" s="189" t="s">
        <v>2587</v>
      </c>
      <c r="D347" s="292" t="s">
        <v>158</v>
      </c>
      <c r="E347" s="187" t="s">
        <v>2598</v>
      </c>
      <c r="F347" s="188">
        <v>16573600</v>
      </c>
      <c r="G347" s="189" t="s">
        <v>2279</v>
      </c>
    </row>
    <row r="348" spans="1:9" ht="52.5">
      <c r="A348" s="292">
        <f>IF(ISBLANK(B348),"",COUNTA($B$4:B348))</f>
        <v>319</v>
      </c>
      <c r="B348" s="291" t="s">
        <v>2806</v>
      </c>
      <c r="C348" s="189" t="s">
        <v>2841</v>
      </c>
      <c r="D348" s="292" t="s">
        <v>158</v>
      </c>
      <c r="E348" s="187" t="s">
        <v>2842</v>
      </c>
      <c r="F348" s="188">
        <v>55300000</v>
      </c>
      <c r="G348" s="189" t="s">
        <v>2279</v>
      </c>
    </row>
    <row r="349" spans="1:9" ht="63">
      <c r="A349" s="292">
        <f>IF(ISBLANK(B349),"",COUNTA($B$4:B349))</f>
        <v>320</v>
      </c>
      <c r="B349" s="291" t="s">
        <v>2941</v>
      </c>
      <c r="C349" s="189" t="s">
        <v>2942</v>
      </c>
      <c r="D349" s="292" t="s">
        <v>158</v>
      </c>
      <c r="E349" s="187" t="s">
        <v>2943</v>
      </c>
      <c r="F349" s="188">
        <v>49844000</v>
      </c>
      <c r="G349" s="189" t="s">
        <v>2279</v>
      </c>
    </row>
    <row r="350" spans="1:9" ht="58.5" customHeight="1">
      <c r="A350" s="292">
        <f>IF(ISBLANK(B350),"",COUNTA($B$4:B350))</f>
        <v>321</v>
      </c>
      <c r="B350" s="291" t="s">
        <v>2941</v>
      </c>
      <c r="C350" s="189" t="s">
        <v>2953</v>
      </c>
      <c r="D350" s="292" t="s">
        <v>158</v>
      </c>
      <c r="E350" s="187" t="s">
        <v>2954</v>
      </c>
      <c r="F350" s="188">
        <v>28450000</v>
      </c>
      <c r="G350" s="189" t="s">
        <v>2279</v>
      </c>
    </row>
    <row r="351" spans="1:9" ht="63">
      <c r="A351" s="292">
        <f>IF(ISBLANK(B351),"",COUNTA($B$4:B351))</f>
        <v>322</v>
      </c>
      <c r="B351" s="291" t="s">
        <v>2806</v>
      </c>
      <c r="C351" s="189" t="s">
        <v>2855</v>
      </c>
      <c r="D351" s="292" t="s">
        <v>158</v>
      </c>
      <c r="E351" s="187" t="s">
        <v>2856</v>
      </c>
      <c r="F351" s="188">
        <v>17505000</v>
      </c>
      <c r="G351" s="189" t="s">
        <v>2279</v>
      </c>
    </row>
    <row r="352" spans="1:9" ht="52.5">
      <c r="A352" s="292">
        <f>IF(ISBLANK(B352),"",COUNTA($B$4:B352))</f>
        <v>323</v>
      </c>
      <c r="B352" s="291" t="s">
        <v>2806</v>
      </c>
      <c r="C352" s="189" t="s">
        <v>2857</v>
      </c>
      <c r="D352" s="292" t="s">
        <v>158</v>
      </c>
      <c r="E352" s="187" t="s">
        <v>2858</v>
      </c>
      <c r="F352" s="188">
        <v>2000000</v>
      </c>
      <c r="G352" s="189" t="s">
        <v>2279</v>
      </c>
    </row>
    <row r="353" spans="1:9" ht="21">
      <c r="A353" s="292" t="str">
        <f>IF(ISBLANK(B353),"",COUNTA($B$4:B353))</f>
        <v/>
      </c>
      <c r="B353" s="291"/>
      <c r="C353" s="189"/>
      <c r="D353" s="292"/>
      <c r="E353" s="190" t="s">
        <v>2373</v>
      </c>
      <c r="F353" s="203">
        <v>69954800</v>
      </c>
      <c r="G353" s="192" t="s">
        <v>298</v>
      </c>
    </row>
    <row r="354" spans="1:9" ht="24" customHeight="1">
      <c r="A354" s="292" t="str">
        <f>IF(ISBLANK(B354),"",COUNTA($B$4:B354))</f>
        <v/>
      </c>
      <c r="B354" s="291"/>
      <c r="C354" s="189"/>
      <c r="D354" s="292"/>
      <c r="E354" s="187"/>
      <c r="F354" s="194">
        <f>F355+F356+F357+F358</f>
        <v>32391200</v>
      </c>
      <c r="G354" s="186" t="s">
        <v>2147</v>
      </c>
      <c r="I354" s="728"/>
    </row>
    <row r="355" spans="1:9" ht="63">
      <c r="A355" s="292">
        <f>IF(ISBLANK(B355),"",COUNTA($B$4:B355))</f>
        <v>324</v>
      </c>
      <c r="B355" s="291" t="s">
        <v>2115</v>
      </c>
      <c r="C355" s="189" t="s">
        <v>2146</v>
      </c>
      <c r="D355" s="292" t="s">
        <v>158</v>
      </c>
      <c r="E355" s="187" t="s">
        <v>2145</v>
      </c>
      <c r="F355" s="188">
        <v>1856000</v>
      </c>
      <c r="G355" s="189" t="s">
        <v>2147</v>
      </c>
    </row>
    <row r="356" spans="1:9" ht="68.25" customHeight="1">
      <c r="A356" s="292">
        <f>IF(ISBLANK(B356),"",COUNTA($B$4:B356))</f>
        <v>325</v>
      </c>
      <c r="B356" s="291" t="s">
        <v>2115</v>
      </c>
      <c r="C356" s="189" t="s">
        <v>2155</v>
      </c>
      <c r="D356" s="292" t="s">
        <v>158</v>
      </c>
      <c r="E356" s="187" t="s">
        <v>2166</v>
      </c>
      <c r="F356" s="188">
        <v>13106800</v>
      </c>
      <c r="G356" s="189" t="s">
        <v>2147</v>
      </c>
    </row>
    <row r="357" spans="1:9" ht="73.5">
      <c r="A357" s="292">
        <f>IF(ISBLANK(B357),"",COUNTA($B$4:B357))</f>
        <v>326</v>
      </c>
      <c r="B357" s="291" t="s">
        <v>2115</v>
      </c>
      <c r="C357" s="189" t="s">
        <v>2181</v>
      </c>
      <c r="D357" s="292" t="s">
        <v>158</v>
      </c>
      <c r="E357" s="187" t="s">
        <v>2185</v>
      </c>
      <c r="F357" s="188">
        <v>3124400</v>
      </c>
      <c r="G357" s="189" t="s">
        <v>2147</v>
      </c>
    </row>
    <row r="358" spans="1:9" ht="58.5" customHeight="1">
      <c r="A358" s="292">
        <f>IF(ISBLANK(B358),"",COUNTA($B$4:B358))</f>
        <v>327</v>
      </c>
      <c r="B358" s="291" t="s">
        <v>2928</v>
      </c>
      <c r="C358" s="189" t="s">
        <v>2929</v>
      </c>
      <c r="D358" s="292" t="s">
        <v>158</v>
      </c>
      <c r="E358" s="187" t="s">
        <v>2930</v>
      </c>
      <c r="F358" s="188">
        <v>14304000</v>
      </c>
      <c r="G358" s="189" t="s">
        <v>2147</v>
      </c>
    </row>
    <row r="359" spans="1:9" ht="24" customHeight="1">
      <c r="A359" s="292" t="str">
        <f>IF(ISBLANK(B359),"",COUNTA($B$4:B359))</f>
        <v/>
      </c>
      <c r="B359" s="291"/>
      <c r="C359" s="189"/>
      <c r="D359" s="292"/>
      <c r="E359" s="187"/>
      <c r="F359" s="194">
        <f>F360+F361+F362</f>
        <v>19382905500</v>
      </c>
      <c r="G359" s="186" t="s">
        <v>2925</v>
      </c>
    </row>
    <row r="360" spans="1:9" ht="66.75" customHeight="1">
      <c r="A360" s="292">
        <f>IF(ISBLANK(B360),"",COUNTA($B$4:B360))</f>
        <v>328</v>
      </c>
      <c r="B360" s="291" t="s">
        <v>2602</v>
      </c>
      <c r="C360" s="189" t="s">
        <v>2583</v>
      </c>
      <c r="D360" s="292" t="s">
        <v>158</v>
      </c>
      <c r="E360" s="187" t="s">
        <v>2594</v>
      </c>
      <c r="F360" s="188">
        <v>10118620000</v>
      </c>
      <c r="G360" s="189" t="s">
        <v>2925</v>
      </c>
    </row>
    <row r="361" spans="1:9" ht="66.75" customHeight="1">
      <c r="A361" s="292">
        <f>IF(ISBLANK(B361),"",COUNTA($B$4:B361))</f>
        <v>329</v>
      </c>
      <c r="B361" s="291" t="s">
        <v>2602</v>
      </c>
      <c r="C361" s="189" t="s">
        <v>2586</v>
      </c>
      <c r="D361" s="292" t="s">
        <v>158</v>
      </c>
      <c r="E361" s="187" t="s">
        <v>2597</v>
      </c>
      <c r="F361" s="188">
        <v>8463310000</v>
      </c>
      <c r="G361" s="189" t="s">
        <v>2925</v>
      </c>
    </row>
    <row r="362" spans="1:9" ht="58.5" customHeight="1">
      <c r="A362" s="292">
        <f>IF(ISBLANK(B362),"",COUNTA($B$4:B362))</f>
        <v>330</v>
      </c>
      <c r="B362" s="291" t="s">
        <v>2806</v>
      </c>
      <c r="C362" s="189" t="s">
        <v>2923</v>
      </c>
      <c r="D362" s="292" t="s">
        <v>158</v>
      </c>
      <c r="E362" s="187" t="s">
        <v>2924</v>
      </c>
      <c r="F362" s="188">
        <v>800975500</v>
      </c>
      <c r="G362" s="189" t="s">
        <v>2925</v>
      </c>
    </row>
    <row r="363" spans="1:9" ht="24" customHeight="1">
      <c r="A363" s="292" t="str">
        <f>IF(ISBLANK(B363),"",COUNTA($B$4:B363))</f>
        <v/>
      </c>
      <c r="B363" s="291"/>
      <c r="C363" s="189"/>
      <c r="D363" s="292"/>
      <c r="E363" s="187"/>
      <c r="F363" s="194">
        <f>F364+F365</f>
        <v>85764736</v>
      </c>
      <c r="G363" s="186" t="s">
        <v>557</v>
      </c>
    </row>
    <row r="364" spans="1:9" ht="73.5">
      <c r="A364" s="292">
        <f>IF(ISBLANK(B364),"",COUNTA($B$4:B364))</f>
        <v>331</v>
      </c>
      <c r="B364" s="291" t="s">
        <v>2806</v>
      </c>
      <c r="C364" s="189" t="s">
        <v>2875</v>
      </c>
      <c r="D364" s="292" t="s">
        <v>158</v>
      </c>
      <c r="E364" s="187" t="s">
        <v>2876</v>
      </c>
      <c r="F364" s="188">
        <v>71470613</v>
      </c>
      <c r="G364" s="189" t="s">
        <v>557</v>
      </c>
    </row>
    <row r="365" spans="1:9" ht="77.25" customHeight="1">
      <c r="A365" s="292">
        <f>IF(ISBLANK(B365),"",COUNTA($B$4:B365))</f>
        <v>332</v>
      </c>
      <c r="B365" s="291" t="s">
        <v>2806</v>
      </c>
      <c r="C365" s="189" t="s">
        <v>2883</v>
      </c>
      <c r="D365" s="292" t="s">
        <v>158</v>
      </c>
      <c r="E365" s="187" t="s">
        <v>2881</v>
      </c>
      <c r="F365" s="188">
        <v>14294123</v>
      </c>
      <c r="G365" s="189" t="s">
        <v>557</v>
      </c>
    </row>
    <row r="366" spans="1:9" ht="24" customHeight="1">
      <c r="A366" s="292" t="str">
        <f>IF(ISBLANK(B366),"",COUNTA($B$4:B366))</f>
        <v/>
      </c>
      <c r="B366" s="291"/>
      <c r="C366" s="189"/>
      <c r="D366" s="292"/>
      <c r="E366" s="187"/>
      <c r="F366" s="194">
        <f>SUM(F367:F376)</f>
        <v>202065636</v>
      </c>
      <c r="G366" s="186" t="s">
        <v>872</v>
      </c>
    </row>
    <row r="367" spans="1:9" ht="73.5">
      <c r="A367" s="292">
        <f>IF(ISBLANK(B367),"",COUNTA($B$4:B367))</f>
        <v>333</v>
      </c>
      <c r="B367" s="291" t="s">
        <v>2287</v>
      </c>
      <c r="C367" s="189" t="s">
        <v>2305</v>
      </c>
      <c r="D367" s="292" t="s">
        <v>158</v>
      </c>
      <c r="E367" s="187" t="s">
        <v>2327</v>
      </c>
      <c r="F367" s="188">
        <v>38103518</v>
      </c>
      <c r="G367" s="189" t="s">
        <v>872</v>
      </c>
    </row>
    <row r="368" spans="1:9" ht="73.5">
      <c r="A368" s="292">
        <f>IF(ISBLANK(B368),"",COUNTA($B$4:B368))</f>
        <v>334</v>
      </c>
      <c r="B368" s="291" t="s">
        <v>2287</v>
      </c>
      <c r="C368" s="189" t="s">
        <v>2309</v>
      </c>
      <c r="D368" s="292" t="s">
        <v>158</v>
      </c>
      <c r="E368" s="187" t="s">
        <v>2328</v>
      </c>
      <c r="F368" s="188">
        <v>7620704</v>
      </c>
      <c r="G368" s="189" t="s">
        <v>872</v>
      </c>
    </row>
    <row r="369" spans="1:7" ht="73.5" customHeight="1">
      <c r="A369" s="292">
        <f>IF(ISBLANK(B369),"",COUNTA($B$4:B369))</f>
        <v>335</v>
      </c>
      <c r="B369" s="291" t="s">
        <v>2433</v>
      </c>
      <c r="C369" s="189" t="s">
        <v>2442</v>
      </c>
      <c r="D369" s="292" t="s">
        <v>158</v>
      </c>
      <c r="E369" s="187" t="s">
        <v>2473</v>
      </c>
      <c r="F369" s="188">
        <v>29172168</v>
      </c>
      <c r="G369" s="189" t="s">
        <v>872</v>
      </c>
    </row>
    <row r="370" spans="1:7" ht="73.5">
      <c r="A370" s="292">
        <f>IF(ISBLANK(B370),"",COUNTA($B$4:B370))</f>
        <v>336</v>
      </c>
      <c r="B370" s="291" t="s">
        <v>2433</v>
      </c>
      <c r="C370" s="189" t="s">
        <v>2446</v>
      </c>
      <c r="D370" s="292" t="s">
        <v>158</v>
      </c>
      <c r="E370" s="187" t="s">
        <v>2474</v>
      </c>
      <c r="F370" s="188">
        <v>7620723</v>
      </c>
      <c r="G370" s="189" t="s">
        <v>872</v>
      </c>
    </row>
    <row r="371" spans="1:7" ht="73.5">
      <c r="A371" s="292">
        <f>IF(ISBLANK(B371),"",COUNTA($B$4:B371))</f>
        <v>337</v>
      </c>
      <c r="B371" s="291" t="s">
        <v>2603</v>
      </c>
      <c r="C371" s="189" t="s">
        <v>2618</v>
      </c>
      <c r="D371" s="292" t="s">
        <v>158</v>
      </c>
      <c r="E371" s="187" t="s">
        <v>2710</v>
      </c>
      <c r="F371" s="188">
        <v>29293230</v>
      </c>
      <c r="G371" s="189" t="s">
        <v>872</v>
      </c>
    </row>
    <row r="372" spans="1:7" ht="73.5">
      <c r="A372" s="292">
        <f>IF(ISBLANK(B372),"",COUNTA($B$4:B372))</f>
        <v>338</v>
      </c>
      <c r="B372" s="291" t="s">
        <v>2603</v>
      </c>
      <c r="C372" s="189" t="s">
        <v>2625</v>
      </c>
      <c r="D372" s="292" t="s">
        <v>158</v>
      </c>
      <c r="E372" s="187" t="s">
        <v>2711</v>
      </c>
      <c r="F372" s="188">
        <v>7620750</v>
      </c>
      <c r="G372" s="189" t="s">
        <v>872</v>
      </c>
    </row>
    <row r="373" spans="1:7" ht="73.5">
      <c r="A373" s="292">
        <f>IF(ISBLANK(B373),"",COUNTA($B$4:B373))</f>
        <v>339</v>
      </c>
      <c r="B373" s="291" t="s">
        <v>2806</v>
      </c>
      <c r="C373" s="189" t="s">
        <v>2878</v>
      </c>
      <c r="D373" s="292" t="s">
        <v>158</v>
      </c>
      <c r="E373" s="187" t="s">
        <v>2876</v>
      </c>
      <c r="F373" s="188">
        <v>38103511</v>
      </c>
      <c r="G373" s="189" t="s">
        <v>872</v>
      </c>
    </row>
    <row r="374" spans="1:7" ht="76.5" customHeight="1">
      <c r="A374" s="292">
        <f>IF(ISBLANK(B374),"",COUNTA($B$4:B374))</f>
        <v>340</v>
      </c>
      <c r="B374" s="291" t="s">
        <v>2806</v>
      </c>
      <c r="C374" s="189" t="s">
        <v>2880</v>
      </c>
      <c r="D374" s="292" t="s">
        <v>158</v>
      </c>
      <c r="E374" s="187" t="s">
        <v>2881</v>
      </c>
      <c r="F374" s="188">
        <v>7620702</v>
      </c>
      <c r="G374" s="189" t="s">
        <v>872</v>
      </c>
    </row>
    <row r="375" spans="1:7" ht="73.5">
      <c r="A375" s="292">
        <f>IF(ISBLANK(B375),"",COUNTA($B$4:B375))</f>
        <v>341</v>
      </c>
      <c r="B375" s="291" t="s">
        <v>2806</v>
      </c>
      <c r="C375" s="189" t="s">
        <v>2920</v>
      </c>
      <c r="D375" s="292" t="s">
        <v>158</v>
      </c>
      <c r="E375" s="187" t="s">
        <v>2916</v>
      </c>
      <c r="F375" s="188">
        <v>7620702</v>
      </c>
      <c r="G375" s="189" t="s">
        <v>872</v>
      </c>
    </row>
    <row r="376" spans="1:7" ht="63" customHeight="1">
      <c r="A376" s="292">
        <f>IF(ISBLANK(B376),"",COUNTA($B$4:B376))</f>
        <v>342</v>
      </c>
      <c r="B376" s="291" t="s">
        <v>2806</v>
      </c>
      <c r="C376" s="189" t="s">
        <v>2909</v>
      </c>
      <c r="D376" s="292" t="s">
        <v>158</v>
      </c>
      <c r="E376" s="187" t="s">
        <v>2908</v>
      </c>
      <c r="F376" s="188">
        <v>29289628</v>
      </c>
      <c r="G376" s="189" t="s">
        <v>681</v>
      </c>
    </row>
    <row r="377" spans="1:7" ht="24" customHeight="1">
      <c r="A377" s="292" t="str">
        <f>IF(ISBLANK(B377),"",COUNTA($B$4:B377))</f>
        <v/>
      </c>
      <c r="B377" s="291"/>
      <c r="C377" s="189"/>
      <c r="D377" s="292"/>
      <c r="E377" s="187"/>
      <c r="F377" s="194">
        <f>F378+F379</f>
        <v>107109587</v>
      </c>
      <c r="G377" s="186" t="s">
        <v>885</v>
      </c>
    </row>
    <row r="378" spans="1:7" ht="66.75" customHeight="1">
      <c r="A378" s="292">
        <f>IF(ISBLANK(B378),"",COUNTA($B$4:B378))</f>
        <v>343</v>
      </c>
      <c r="B378" s="291" t="s">
        <v>2433</v>
      </c>
      <c r="C378" s="189" t="s">
        <v>2499</v>
      </c>
      <c r="D378" s="292" t="s">
        <v>158</v>
      </c>
      <c r="E378" s="187" t="s">
        <v>2541</v>
      </c>
      <c r="F378" s="188">
        <v>89257989</v>
      </c>
      <c r="G378" s="189" t="s">
        <v>885</v>
      </c>
    </row>
    <row r="379" spans="1:7" ht="73.5">
      <c r="A379" s="292">
        <f>IF(ISBLANK(B379),"",COUNTA($B$4:B379))</f>
        <v>344</v>
      </c>
      <c r="B379" s="291" t="s">
        <v>2433</v>
      </c>
      <c r="C379" s="189" t="s">
        <v>2502</v>
      </c>
      <c r="D379" s="292" t="s">
        <v>158</v>
      </c>
      <c r="E379" s="187" t="s">
        <v>2542</v>
      </c>
      <c r="F379" s="188">
        <v>17851598</v>
      </c>
      <c r="G379" s="189" t="s">
        <v>885</v>
      </c>
    </row>
    <row r="380" spans="1:7" ht="24" customHeight="1">
      <c r="A380" s="292" t="str">
        <f>IF(ISBLANK(B380),"",COUNTA($B$4:B380))</f>
        <v/>
      </c>
      <c r="B380" s="291"/>
      <c r="C380" s="189"/>
      <c r="D380" s="292"/>
      <c r="E380" s="187"/>
      <c r="F380" s="194">
        <f>F381+F382+F383</f>
        <v>129442963</v>
      </c>
      <c r="G380" s="186" t="s">
        <v>890</v>
      </c>
    </row>
    <row r="381" spans="1:7" ht="73.5">
      <c r="A381" s="292">
        <f>IF(ISBLANK(B381),"",COUNTA($B$4:B381))</f>
        <v>345</v>
      </c>
      <c r="B381" s="291" t="s">
        <v>2806</v>
      </c>
      <c r="C381" s="189" t="s">
        <v>2867</v>
      </c>
      <c r="D381" s="292" t="s">
        <v>158</v>
      </c>
      <c r="E381" s="187" t="s">
        <v>2868</v>
      </c>
      <c r="F381" s="188">
        <v>21548757</v>
      </c>
      <c r="G381" s="189" t="s">
        <v>890</v>
      </c>
    </row>
    <row r="382" spans="1:7" ht="73.5">
      <c r="A382" s="292">
        <f>IF(ISBLANK(B382),"",COUNTA($B$4:B382))</f>
        <v>346</v>
      </c>
      <c r="B382" s="291" t="s">
        <v>2806</v>
      </c>
      <c r="C382" s="189" t="s">
        <v>2879</v>
      </c>
      <c r="D382" s="292" t="s">
        <v>158</v>
      </c>
      <c r="E382" s="187" t="s">
        <v>2876</v>
      </c>
      <c r="F382" s="188">
        <v>89911838</v>
      </c>
      <c r="G382" s="189" t="s">
        <v>890</v>
      </c>
    </row>
    <row r="383" spans="1:7" ht="75.75" customHeight="1">
      <c r="A383" s="292">
        <f>IF(ISBLANK(B383),"",COUNTA($B$4:B383))</f>
        <v>347</v>
      </c>
      <c r="B383" s="291" t="s">
        <v>2806</v>
      </c>
      <c r="C383" s="189" t="s">
        <v>2882</v>
      </c>
      <c r="D383" s="292" t="s">
        <v>158</v>
      </c>
      <c r="E383" s="187" t="s">
        <v>2881</v>
      </c>
      <c r="F383" s="188">
        <v>17982368</v>
      </c>
      <c r="G383" s="189" t="s">
        <v>890</v>
      </c>
    </row>
    <row r="384" spans="1:7" ht="24.75" customHeight="1">
      <c r="A384" s="292" t="str">
        <f>IF(ISBLANK(B384),"",COUNTA($B$4:B384))</f>
        <v/>
      </c>
      <c r="B384" s="291"/>
      <c r="C384" s="189"/>
      <c r="D384" s="292"/>
      <c r="E384" s="187"/>
      <c r="F384" s="194">
        <f>SUM(F385:F391)</f>
        <v>258558683</v>
      </c>
      <c r="G384" s="186" t="s">
        <v>560</v>
      </c>
    </row>
    <row r="385" spans="1:9" ht="52.5">
      <c r="A385" s="292">
        <f>IF(ISBLANK(B385),"",COUNTA($B$4:B385))</f>
        <v>348</v>
      </c>
      <c r="B385" s="291" t="s">
        <v>2551</v>
      </c>
      <c r="C385" s="189" t="s">
        <v>2783</v>
      </c>
      <c r="D385" s="292" t="s">
        <v>158</v>
      </c>
      <c r="E385" s="187" t="s">
        <v>2567</v>
      </c>
      <c r="F385" s="188">
        <v>4743115</v>
      </c>
      <c r="G385" s="189" t="s">
        <v>560</v>
      </c>
    </row>
    <row r="386" spans="1:9" ht="73.5">
      <c r="A386" s="292">
        <f>IF(ISBLANK(B386),"",COUNTA($B$4:B386))</f>
        <v>349</v>
      </c>
      <c r="B386" s="291" t="s">
        <v>2551</v>
      </c>
      <c r="C386" s="189" t="s">
        <v>2552</v>
      </c>
      <c r="D386" s="292" t="s">
        <v>158</v>
      </c>
      <c r="E386" s="187" t="s">
        <v>2568</v>
      </c>
      <c r="F386" s="188">
        <v>249638</v>
      </c>
      <c r="G386" s="189" t="s">
        <v>560</v>
      </c>
    </row>
    <row r="387" spans="1:9" ht="52.5">
      <c r="A387" s="292">
        <f>IF(ISBLANK(B387),"",COUNTA($B$4:B387))</f>
        <v>350</v>
      </c>
      <c r="B387" s="291" t="s">
        <v>2603</v>
      </c>
      <c r="C387" s="189" t="s">
        <v>2612</v>
      </c>
      <c r="D387" s="292" t="s">
        <v>158</v>
      </c>
      <c r="E387" s="187" t="s">
        <v>2704</v>
      </c>
      <c r="F387" s="188">
        <v>94257205</v>
      </c>
      <c r="G387" s="189" t="s">
        <v>560</v>
      </c>
    </row>
    <row r="388" spans="1:9" ht="73.5">
      <c r="A388" s="292">
        <f>IF(ISBLANK(B388),"",COUNTA($B$4:B388))</f>
        <v>351</v>
      </c>
      <c r="B388" s="291" t="s">
        <v>2603</v>
      </c>
      <c r="C388" s="189" t="s">
        <v>2613</v>
      </c>
      <c r="D388" s="292" t="s">
        <v>158</v>
      </c>
      <c r="E388" s="187" t="s">
        <v>2705</v>
      </c>
      <c r="F388" s="188">
        <v>4960906</v>
      </c>
      <c r="G388" s="189" t="s">
        <v>560</v>
      </c>
    </row>
    <row r="389" spans="1:9" ht="52.5">
      <c r="A389" s="292">
        <f>IF(ISBLANK(B389),"",COUNTA($B$4:B389))</f>
        <v>352</v>
      </c>
      <c r="B389" s="291" t="s">
        <v>2603</v>
      </c>
      <c r="C389" s="189" t="s">
        <v>2614</v>
      </c>
      <c r="D389" s="292" t="s">
        <v>158</v>
      </c>
      <c r="E389" s="187" t="s">
        <v>2706</v>
      </c>
      <c r="F389" s="188">
        <v>141644525</v>
      </c>
      <c r="G389" s="189" t="s">
        <v>560</v>
      </c>
    </row>
    <row r="390" spans="1:9" ht="73.5">
      <c r="A390" s="292">
        <f>IF(ISBLANK(B390),"",COUNTA($B$4:B390))</f>
        <v>353</v>
      </c>
      <c r="B390" s="291" t="s">
        <v>2603</v>
      </c>
      <c r="C390" s="189" t="s">
        <v>2615</v>
      </c>
      <c r="D390" s="292" t="s">
        <v>158</v>
      </c>
      <c r="E390" s="187" t="s">
        <v>2707</v>
      </c>
      <c r="F390" s="188">
        <v>7454975</v>
      </c>
      <c r="G390" s="189" t="s">
        <v>560</v>
      </c>
    </row>
    <row r="391" spans="1:9" ht="73.5">
      <c r="A391" s="292">
        <f>IF(ISBLANK(B391),"",COUNTA($B$4:B391))</f>
        <v>354</v>
      </c>
      <c r="B391" s="291" t="s">
        <v>2806</v>
      </c>
      <c r="C391" s="189" t="s">
        <v>2869</v>
      </c>
      <c r="D391" s="292" t="s">
        <v>158</v>
      </c>
      <c r="E391" s="187" t="s">
        <v>2868</v>
      </c>
      <c r="F391" s="188">
        <v>5248319</v>
      </c>
      <c r="G391" s="189" t="s">
        <v>560</v>
      </c>
    </row>
    <row r="392" spans="1:9" ht="24" customHeight="1">
      <c r="A392" s="292" t="str">
        <f>IF(ISBLANK(B392),"",COUNTA($B$4:B392))</f>
        <v/>
      </c>
      <c r="B392" s="291"/>
      <c r="C392" s="189"/>
      <c r="D392" s="292"/>
      <c r="E392" s="187"/>
      <c r="F392" s="194">
        <f>SUM(F393:F418)</f>
        <v>1930353704</v>
      </c>
      <c r="G392" s="186" t="s">
        <v>563</v>
      </c>
      <c r="I392" s="728"/>
    </row>
    <row r="393" spans="1:9" ht="58.5" customHeight="1">
      <c r="A393" s="292">
        <f>IF(ISBLANK(B393),"",COUNTA($B$4:B393))</f>
        <v>355</v>
      </c>
      <c r="B393" s="291" t="s">
        <v>2115</v>
      </c>
      <c r="C393" s="189" t="s">
        <v>2148</v>
      </c>
      <c r="D393" s="292" t="s">
        <v>158</v>
      </c>
      <c r="E393" s="187" t="s">
        <v>2149</v>
      </c>
      <c r="F393" s="188">
        <v>189074856</v>
      </c>
      <c r="G393" s="189" t="s">
        <v>563</v>
      </c>
    </row>
    <row r="394" spans="1:9" ht="73.5">
      <c r="A394" s="292">
        <f>IF(ISBLANK(B394),"",COUNTA($B$4:B394))</f>
        <v>356</v>
      </c>
      <c r="B394" s="291" t="s">
        <v>2115</v>
      </c>
      <c r="C394" s="189" t="s">
        <v>2151</v>
      </c>
      <c r="D394" s="292" t="s">
        <v>158</v>
      </c>
      <c r="E394" s="187" t="s">
        <v>2150</v>
      </c>
      <c r="F394" s="188">
        <v>9951308</v>
      </c>
      <c r="G394" s="189" t="s">
        <v>563</v>
      </c>
    </row>
    <row r="395" spans="1:9" ht="63">
      <c r="A395" s="292">
        <f>IF(ISBLANK(B395),"",COUNTA($B$4:B395))</f>
        <v>357</v>
      </c>
      <c r="B395" s="291" t="s">
        <v>2115</v>
      </c>
      <c r="C395" s="189" t="s">
        <v>2158</v>
      </c>
      <c r="D395" s="292" t="s">
        <v>158</v>
      </c>
      <c r="E395" s="187" t="s">
        <v>2173</v>
      </c>
      <c r="F395" s="188">
        <v>84792164</v>
      </c>
      <c r="G395" s="189" t="s">
        <v>563</v>
      </c>
    </row>
    <row r="396" spans="1:9" ht="73.5">
      <c r="A396" s="292">
        <f>IF(ISBLANK(B396),"",COUNTA($B$4:B396))</f>
        <v>358</v>
      </c>
      <c r="B396" s="291" t="s">
        <v>2115</v>
      </c>
      <c r="C396" s="189" t="s">
        <v>2159</v>
      </c>
      <c r="D396" s="292" t="s">
        <v>158</v>
      </c>
      <c r="E396" s="187" t="s">
        <v>2174</v>
      </c>
      <c r="F396" s="188">
        <v>4462745</v>
      </c>
      <c r="G396" s="189" t="s">
        <v>563</v>
      </c>
    </row>
    <row r="397" spans="1:9" ht="63.75" customHeight="1">
      <c r="A397" s="292">
        <f>IF(ISBLANK(B397),"",COUNTA($B$4:B397))</f>
        <v>359</v>
      </c>
      <c r="B397" s="291" t="s">
        <v>2195</v>
      </c>
      <c r="C397" s="189" t="s">
        <v>2201</v>
      </c>
      <c r="D397" s="292" t="s">
        <v>158</v>
      </c>
      <c r="E397" s="187" t="s">
        <v>2209</v>
      </c>
      <c r="F397" s="188">
        <v>2924804</v>
      </c>
      <c r="G397" s="189" t="s">
        <v>563</v>
      </c>
    </row>
    <row r="398" spans="1:9" ht="73.5">
      <c r="A398" s="292">
        <f>IF(ISBLANK(B398),"",COUNTA($B$4:B398))</f>
        <v>360</v>
      </c>
      <c r="B398" s="291" t="s">
        <v>2287</v>
      </c>
      <c r="C398" s="189" t="s">
        <v>2307</v>
      </c>
      <c r="D398" s="292" t="s">
        <v>158</v>
      </c>
      <c r="E398" s="187" t="s">
        <v>2327</v>
      </c>
      <c r="F398" s="188">
        <v>145846256</v>
      </c>
      <c r="G398" s="189" t="s">
        <v>563</v>
      </c>
    </row>
    <row r="399" spans="1:9" ht="73.5">
      <c r="A399" s="292">
        <f>IF(ISBLANK(B399),"",COUNTA($B$4:B399))</f>
        <v>361</v>
      </c>
      <c r="B399" s="291" t="s">
        <v>2287</v>
      </c>
      <c r="C399" s="189" t="s">
        <v>2312</v>
      </c>
      <c r="D399" s="292" t="s">
        <v>158</v>
      </c>
      <c r="E399" s="187" t="s">
        <v>2328</v>
      </c>
      <c r="F399" s="188">
        <v>29169251</v>
      </c>
      <c r="G399" s="189" t="s">
        <v>563</v>
      </c>
    </row>
    <row r="400" spans="1:9" ht="75" customHeight="1">
      <c r="A400" s="292">
        <f>IF(ISBLANK(B400),"",COUNTA($B$4:B400))</f>
        <v>362</v>
      </c>
      <c r="B400" s="291" t="s">
        <v>2374</v>
      </c>
      <c r="C400" s="189" t="s">
        <v>2379</v>
      </c>
      <c r="D400" s="292" t="s">
        <v>158</v>
      </c>
      <c r="E400" s="187" t="s">
        <v>2398</v>
      </c>
      <c r="F400" s="188">
        <v>242921217</v>
      </c>
      <c r="G400" s="189" t="s">
        <v>563</v>
      </c>
    </row>
    <row r="401" spans="1:7" ht="75" customHeight="1">
      <c r="A401" s="292">
        <f>IF(ISBLANK(B401),"",COUNTA($B$4:B401))</f>
        <v>363</v>
      </c>
      <c r="B401" s="291" t="s">
        <v>2374</v>
      </c>
      <c r="C401" s="189" t="s">
        <v>2383</v>
      </c>
      <c r="D401" s="292" t="s">
        <v>158</v>
      </c>
      <c r="E401" s="187" t="s">
        <v>2399</v>
      </c>
      <c r="F401" s="188">
        <v>17351515</v>
      </c>
      <c r="G401" s="189" t="s">
        <v>563</v>
      </c>
    </row>
    <row r="402" spans="1:7" ht="75" customHeight="1">
      <c r="A402" s="292">
        <f>IF(ISBLANK(B402),"",COUNTA($B$4:B402))</f>
        <v>364</v>
      </c>
      <c r="B402" s="291" t="s">
        <v>2374</v>
      </c>
      <c r="C402" s="189" t="s">
        <v>2391</v>
      </c>
      <c r="D402" s="292" t="s">
        <v>158</v>
      </c>
      <c r="E402" s="187" t="s">
        <v>2401</v>
      </c>
      <c r="F402" s="188">
        <v>174931387</v>
      </c>
      <c r="G402" s="189" t="s">
        <v>563</v>
      </c>
    </row>
    <row r="403" spans="1:7" ht="75" customHeight="1">
      <c r="A403" s="292">
        <f>IF(ISBLANK(B403),"",COUNTA($B$4:B403))</f>
        <v>365</v>
      </c>
      <c r="B403" s="291" t="s">
        <v>2374</v>
      </c>
      <c r="C403" s="189" t="s">
        <v>2397</v>
      </c>
      <c r="D403" s="292" t="s">
        <v>158</v>
      </c>
      <c r="E403" s="187" t="s">
        <v>2403</v>
      </c>
      <c r="F403" s="188">
        <v>11567691</v>
      </c>
      <c r="G403" s="189" t="s">
        <v>563</v>
      </c>
    </row>
    <row r="404" spans="1:7" ht="73.5" customHeight="1">
      <c r="A404" s="292">
        <f>IF(ISBLANK(B404),"",COUNTA($B$4:B404))</f>
        <v>366</v>
      </c>
      <c r="B404" s="291" t="s">
        <v>2433</v>
      </c>
      <c r="C404" s="189" t="s">
        <v>2445</v>
      </c>
      <c r="D404" s="292" t="s">
        <v>158</v>
      </c>
      <c r="E404" s="187" t="s">
        <v>2473</v>
      </c>
      <c r="F404" s="188">
        <v>88932082</v>
      </c>
      <c r="G404" s="189" t="s">
        <v>563</v>
      </c>
    </row>
    <row r="405" spans="1:7" ht="73.5">
      <c r="A405" s="292">
        <f>IF(ISBLANK(B405),"",COUNTA($B$4:B405))</f>
        <v>367</v>
      </c>
      <c r="B405" s="291" t="s">
        <v>2433</v>
      </c>
      <c r="C405" s="189" t="s">
        <v>2449</v>
      </c>
      <c r="D405" s="292" t="s">
        <v>158</v>
      </c>
      <c r="E405" s="187" t="s">
        <v>2474</v>
      </c>
      <c r="F405" s="188">
        <v>22935379</v>
      </c>
      <c r="G405" s="189" t="s">
        <v>563</v>
      </c>
    </row>
    <row r="406" spans="1:7" ht="52.5">
      <c r="A406" s="292">
        <f>IF(ISBLANK(B406),"",COUNTA($B$4:B406))</f>
        <v>368</v>
      </c>
      <c r="B406" s="291" t="s">
        <v>2433</v>
      </c>
      <c r="C406" s="189" t="s">
        <v>2486</v>
      </c>
      <c r="D406" s="292" t="s">
        <v>158</v>
      </c>
      <c r="E406" s="187" t="s">
        <v>2534</v>
      </c>
      <c r="F406" s="188">
        <v>189084507</v>
      </c>
      <c r="G406" s="189" t="s">
        <v>563</v>
      </c>
    </row>
    <row r="407" spans="1:7" ht="73.5">
      <c r="A407" s="292">
        <f>IF(ISBLANK(B407),"",COUNTA($B$4:B407))</f>
        <v>369</v>
      </c>
      <c r="B407" s="291" t="s">
        <v>2433</v>
      </c>
      <c r="C407" s="189" t="s">
        <v>2487</v>
      </c>
      <c r="D407" s="292" t="s">
        <v>158</v>
      </c>
      <c r="E407" s="187" t="s">
        <v>2535</v>
      </c>
      <c r="F407" s="188">
        <v>9951816</v>
      </c>
      <c r="G407" s="189" t="s">
        <v>563</v>
      </c>
    </row>
    <row r="408" spans="1:7" ht="69" customHeight="1">
      <c r="A408" s="292">
        <f>IF(ISBLANK(B408),"",COUNTA($B$4:B408))</f>
        <v>370</v>
      </c>
      <c r="B408" s="291" t="s">
        <v>2433</v>
      </c>
      <c r="C408" s="189" t="s">
        <v>2501</v>
      </c>
      <c r="D408" s="292" t="s">
        <v>158</v>
      </c>
      <c r="E408" s="187" t="s">
        <v>2541</v>
      </c>
      <c r="F408" s="188">
        <v>147096170</v>
      </c>
      <c r="G408" s="189" t="s">
        <v>563</v>
      </c>
    </row>
    <row r="409" spans="1:7" ht="73.5">
      <c r="A409" s="292">
        <f>IF(ISBLANK(B409),"",COUNTA($B$4:B409))</f>
        <v>371</v>
      </c>
      <c r="B409" s="291" t="s">
        <v>2433</v>
      </c>
      <c r="C409" s="189" t="s">
        <v>2506</v>
      </c>
      <c r="D409" s="292" t="s">
        <v>158</v>
      </c>
      <c r="E409" s="187" t="s">
        <v>2542</v>
      </c>
      <c r="F409" s="188">
        <v>29419234</v>
      </c>
      <c r="G409" s="189" t="s">
        <v>563</v>
      </c>
    </row>
    <row r="410" spans="1:7" ht="54.75" customHeight="1">
      <c r="A410" s="292">
        <f>IF(ISBLANK(B410),"",COUNTA($B$4:B410))</f>
        <v>372</v>
      </c>
      <c r="B410" s="291" t="s">
        <v>2551</v>
      </c>
      <c r="C410" s="189" t="s">
        <v>2781</v>
      </c>
      <c r="D410" s="292" t="s">
        <v>158</v>
      </c>
      <c r="E410" s="187" t="s">
        <v>2565</v>
      </c>
      <c r="F410" s="188">
        <v>84824811</v>
      </c>
      <c r="G410" s="189" t="s">
        <v>563</v>
      </c>
    </row>
    <row r="411" spans="1:7" ht="77.25" customHeight="1">
      <c r="A411" s="292">
        <f>IF(ISBLANK(B411),"",COUNTA($B$4:B411))</f>
        <v>373</v>
      </c>
      <c r="B411" s="291" t="s">
        <v>2551</v>
      </c>
      <c r="C411" s="189" t="s">
        <v>2782</v>
      </c>
      <c r="D411" s="292" t="s">
        <v>158</v>
      </c>
      <c r="E411" s="187" t="s">
        <v>2566</v>
      </c>
      <c r="F411" s="188">
        <v>4464464</v>
      </c>
      <c r="G411" s="189" t="s">
        <v>563</v>
      </c>
    </row>
    <row r="412" spans="1:7" ht="73.5">
      <c r="A412" s="292">
        <f>IF(ISBLANK(B412),"",COUNTA($B$4:B412))</f>
        <v>374</v>
      </c>
      <c r="B412" s="291" t="s">
        <v>2603</v>
      </c>
      <c r="C412" s="189" t="s">
        <v>2622</v>
      </c>
      <c r="D412" s="292" t="s">
        <v>158</v>
      </c>
      <c r="E412" s="187" t="s">
        <v>2710</v>
      </c>
      <c r="F412" s="188">
        <v>68126010</v>
      </c>
      <c r="G412" s="189" t="s">
        <v>563</v>
      </c>
    </row>
    <row r="413" spans="1:7" ht="73.5">
      <c r="A413" s="292">
        <f>IF(ISBLANK(B413),"",COUNTA($B$4:B413))</f>
        <v>375</v>
      </c>
      <c r="B413" s="291" t="s">
        <v>2603</v>
      </c>
      <c r="C413" s="189" t="s">
        <v>2627</v>
      </c>
      <c r="D413" s="292" t="s">
        <v>158</v>
      </c>
      <c r="E413" s="187" t="s">
        <v>2711</v>
      </c>
      <c r="F413" s="188">
        <v>17801550</v>
      </c>
      <c r="G413" s="189" t="s">
        <v>563</v>
      </c>
    </row>
    <row r="414" spans="1:7" ht="73.5">
      <c r="A414" s="292">
        <f>IF(ISBLANK(B414),"",COUNTA($B$4:B414))</f>
        <v>376</v>
      </c>
      <c r="B414" s="291" t="s">
        <v>2806</v>
      </c>
      <c r="C414" s="189" t="s">
        <v>2874</v>
      </c>
      <c r="D414" s="292" t="s">
        <v>158</v>
      </c>
      <c r="E414" s="187" t="s">
        <v>2868</v>
      </c>
      <c r="F414" s="188">
        <v>8172502</v>
      </c>
      <c r="G414" s="189" t="s">
        <v>563</v>
      </c>
    </row>
    <row r="415" spans="1:7" ht="72.75" customHeight="1">
      <c r="A415" s="292">
        <f>IF(ISBLANK(B415),"",COUNTA($B$4:B415))</f>
        <v>377</v>
      </c>
      <c r="B415" s="291" t="s">
        <v>2806</v>
      </c>
      <c r="C415" s="189" t="s">
        <v>2885</v>
      </c>
      <c r="D415" s="292" t="s">
        <v>158</v>
      </c>
      <c r="E415" s="187" t="s">
        <v>2881</v>
      </c>
      <c r="F415" s="188">
        <v>29169218</v>
      </c>
      <c r="G415" s="189" t="s">
        <v>563</v>
      </c>
    </row>
    <row r="416" spans="1:7" ht="63" customHeight="1">
      <c r="A416" s="292">
        <f>IF(ISBLANK(B416),"",COUNTA($B$4:B416))</f>
        <v>378</v>
      </c>
      <c r="B416" s="291" t="s">
        <v>2806</v>
      </c>
      <c r="C416" s="189" t="s">
        <v>2914</v>
      </c>
      <c r="D416" s="292" t="s">
        <v>158</v>
      </c>
      <c r="E416" s="187" t="s">
        <v>2908</v>
      </c>
      <c r="F416" s="188">
        <v>136083573</v>
      </c>
      <c r="G416" s="189" t="s">
        <v>563</v>
      </c>
    </row>
    <row r="417" spans="1:7" ht="73.5">
      <c r="A417" s="292">
        <f>IF(ISBLANK(B417),"",COUNTA($B$4:B417))</f>
        <v>379</v>
      </c>
      <c r="B417" s="291" t="s">
        <v>2806</v>
      </c>
      <c r="C417" s="189" t="s">
        <v>2922</v>
      </c>
      <c r="D417" s="292" t="s">
        <v>158</v>
      </c>
      <c r="E417" s="187" t="s">
        <v>2916</v>
      </c>
      <c r="F417" s="188">
        <v>35453106</v>
      </c>
      <c r="G417" s="189" t="s">
        <v>563</v>
      </c>
    </row>
    <row r="418" spans="1:7" ht="74.25" customHeight="1">
      <c r="A418" s="292">
        <f>IF(ISBLANK(B418),"",COUNTA($B$4:B418))</f>
        <v>380</v>
      </c>
      <c r="B418" s="291" t="s">
        <v>2806</v>
      </c>
      <c r="C418" s="189" t="s">
        <v>2927</v>
      </c>
      <c r="D418" s="292" t="s">
        <v>158</v>
      </c>
      <c r="E418" s="187" t="s">
        <v>2876</v>
      </c>
      <c r="F418" s="188">
        <v>145846088</v>
      </c>
      <c r="G418" s="189" t="s">
        <v>563</v>
      </c>
    </row>
    <row r="419" spans="1:7" ht="24" customHeight="1">
      <c r="A419" s="292" t="str">
        <f>IF(ISBLANK(B419),"",COUNTA($B$4:B419))</f>
        <v/>
      </c>
      <c r="B419" s="291"/>
      <c r="C419" s="189"/>
      <c r="D419" s="292"/>
      <c r="E419" s="187"/>
      <c r="F419" s="194">
        <f>SUM(F420:F432)</f>
        <v>501185735</v>
      </c>
      <c r="G419" s="186" t="s">
        <v>923</v>
      </c>
    </row>
    <row r="420" spans="1:7" ht="75" customHeight="1">
      <c r="A420" s="292">
        <f>IF(ISBLANK(B420),"",COUNTA($B$4:B420))</f>
        <v>381</v>
      </c>
      <c r="B420" s="291" t="s">
        <v>2287</v>
      </c>
      <c r="C420" s="189" t="s">
        <v>2303</v>
      </c>
      <c r="D420" s="292" t="s">
        <v>158</v>
      </c>
      <c r="E420" s="187" t="s">
        <v>2327</v>
      </c>
      <c r="F420" s="188">
        <v>59387022</v>
      </c>
      <c r="G420" s="189" t="s">
        <v>923</v>
      </c>
    </row>
    <row r="421" spans="1:7" ht="73.5">
      <c r="A421" s="292">
        <f>IF(ISBLANK(B421),"",COUNTA($B$4:B421))</f>
        <v>382</v>
      </c>
      <c r="B421" s="291" t="s">
        <v>2287</v>
      </c>
      <c r="C421" s="189" t="s">
        <v>2310</v>
      </c>
      <c r="D421" s="292" t="s">
        <v>158</v>
      </c>
      <c r="E421" s="187" t="s">
        <v>2328</v>
      </c>
      <c r="F421" s="188">
        <v>11877405</v>
      </c>
      <c r="G421" s="189" t="s">
        <v>923</v>
      </c>
    </row>
    <row r="422" spans="1:7" ht="75" customHeight="1">
      <c r="A422" s="292">
        <f>IF(ISBLANK(B422),"",COUNTA($B$4:B422))</f>
        <v>383</v>
      </c>
      <c r="B422" s="291" t="s">
        <v>2374</v>
      </c>
      <c r="C422" s="189" t="s">
        <v>2407</v>
      </c>
      <c r="D422" s="292" t="s">
        <v>158</v>
      </c>
      <c r="E422" s="732" t="s">
        <v>2398</v>
      </c>
      <c r="F422" s="110">
        <v>164882907</v>
      </c>
      <c r="G422" s="189" t="s">
        <v>923</v>
      </c>
    </row>
    <row r="423" spans="1:7" ht="75" customHeight="1">
      <c r="A423" s="292">
        <f>IF(ISBLANK(B423),"",COUNTA($B$4:B423))</f>
        <v>384</v>
      </c>
      <c r="B423" s="291" t="s">
        <v>2374</v>
      </c>
      <c r="C423" s="189" t="s">
        <v>2385</v>
      </c>
      <c r="D423" s="292" t="s">
        <v>158</v>
      </c>
      <c r="E423" s="187" t="s">
        <v>2399</v>
      </c>
      <c r="F423" s="188">
        <v>11777351</v>
      </c>
      <c r="G423" s="189" t="s">
        <v>923</v>
      </c>
    </row>
    <row r="424" spans="1:7" ht="75" customHeight="1">
      <c r="A424" s="292">
        <f>IF(ISBLANK(B424),"",COUNTA($B$4:B424))</f>
        <v>385</v>
      </c>
      <c r="B424" s="291" t="s">
        <v>2374</v>
      </c>
      <c r="C424" s="189" t="s">
        <v>2388</v>
      </c>
      <c r="D424" s="292" t="s">
        <v>158</v>
      </c>
      <c r="E424" s="187" t="s">
        <v>2400</v>
      </c>
      <c r="F424" s="188">
        <v>87928472</v>
      </c>
      <c r="G424" s="189" t="s">
        <v>923</v>
      </c>
    </row>
    <row r="425" spans="1:7" ht="75" customHeight="1">
      <c r="A425" s="292">
        <f>IF(ISBLANK(B425),"",COUNTA($B$4:B425))</f>
        <v>386</v>
      </c>
      <c r="B425" s="291" t="s">
        <v>2374</v>
      </c>
      <c r="C425" s="189" t="s">
        <v>2394</v>
      </c>
      <c r="D425" s="292" t="s">
        <v>158</v>
      </c>
      <c r="E425" s="187" t="s">
        <v>2402</v>
      </c>
      <c r="F425" s="188">
        <v>5832312</v>
      </c>
      <c r="G425" s="189" t="s">
        <v>923</v>
      </c>
    </row>
    <row r="426" spans="1:7" ht="61.5" customHeight="1">
      <c r="A426" s="292">
        <f>IF(ISBLANK(B426),"",COUNTA($B$4:B426))</f>
        <v>387</v>
      </c>
      <c r="B426" s="291" t="s">
        <v>2433</v>
      </c>
      <c r="C426" s="189" t="s">
        <v>2500</v>
      </c>
      <c r="D426" s="292" t="s">
        <v>158</v>
      </c>
      <c r="E426" s="187" t="s">
        <v>2541</v>
      </c>
      <c r="F426" s="188">
        <v>30161580</v>
      </c>
      <c r="G426" s="189" t="s">
        <v>923</v>
      </c>
    </row>
    <row r="427" spans="1:7" ht="73.5">
      <c r="A427" s="292">
        <f>IF(ISBLANK(B427),"",COUNTA($B$4:B427))</f>
        <v>388</v>
      </c>
      <c r="B427" s="291" t="s">
        <v>2433</v>
      </c>
      <c r="C427" s="189" t="s">
        <v>2504</v>
      </c>
      <c r="D427" s="292" t="s">
        <v>158</v>
      </c>
      <c r="E427" s="187" t="s">
        <v>2542</v>
      </c>
      <c r="F427" s="188">
        <v>6032316</v>
      </c>
      <c r="G427" s="189" t="s">
        <v>923</v>
      </c>
    </row>
    <row r="428" spans="1:7" ht="73.5">
      <c r="A428" s="292">
        <f>IF(ISBLANK(B428),"",COUNTA($B$4:B428))</f>
        <v>389</v>
      </c>
      <c r="B428" s="291" t="s">
        <v>2603</v>
      </c>
      <c r="C428" s="189" t="s">
        <v>2621</v>
      </c>
      <c r="D428" s="292" t="s">
        <v>158</v>
      </c>
      <c r="E428" s="187" t="s">
        <v>2710</v>
      </c>
      <c r="F428" s="188">
        <v>45653580</v>
      </c>
      <c r="G428" s="189" t="s">
        <v>923</v>
      </c>
    </row>
    <row r="429" spans="1:7" ht="73.5">
      <c r="A429" s="292">
        <f>IF(ISBLANK(B429),"",COUNTA($B$4:B429))</f>
        <v>390</v>
      </c>
      <c r="B429" s="291" t="s">
        <v>2603</v>
      </c>
      <c r="C429" s="189" t="s">
        <v>2626</v>
      </c>
      <c r="D429" s="292" t="s">
        <v>158</v>
      </c>
      <c r="E429" s="187" t="s">
        <v>2711</v>
      </c>
      <c r="F429" s="188">
        <v>11927400</v>
      </c>
      <c r="G429" s="189" t="s">
        <v>923</v>
      </c>
    </row>
    <row r="430" spans="1:7" ht="73.5">
      <c r="A430" s="292">
        <f>IF(ISBLANK(B430),"",COUNTA($B$4:B430))</f>
        <v>391</v>
      </c>
      <c r="B430" s="291" t="s">
        <v>2806</v>
      </c>
      <c r="C430" s="189" t="s">
        <v>2872</v>
      </c>
      <c r="D430" s="292" t="s">
        <v>158</v>
      </c>
      <c r="E430" s="187" t="s">
        <v>2868</v>
      </c>
      <c r="F430" s="188">
        <v>8451582</v>
      </c>
      <c r="G430" s="189" t="s">
        <v>923</v>
      </c>
    </row>
    <row r="431" spans="1:7" ht="66" customHeight="1">
      <c r="A431" s="292">
        <f>IF(ISBLANK(B431),"",COUNTA($B$4:B431))</f>
        <v>392</v>
      </c>
      <c r="B431" s="291" t="s">
        <v>2806</v>
      </c>
      <c r="C431" s="189" t="s">
        <v>2911</v>
      </c>
      <c r="D431" s="292" t="s">
        <v>158</v>
      </c>
      <c r="E431" s="187" t="s">
        <v>2908</v>
      </c>
      <c r="F431" s="188">
        <v>45446477</v>
      </c>
      <c r="G431" s="189" t="s">
        <v>923</v>
      </c>
    </row>
    <row r="432" spans="1:7" ht="73.5">
      <c r="A432" s="292">
        <f>IF(ISBLANK(B432),"",COUNTA($B$4:B432))</f>
        <v>393</v>
      </c>
      <c r="B432" s="291" t="s">
        <v>2806</v>
      </c>
      <c r="C432" s="189" t="s">
        <v>2918</v>
      </c>
      <c r="D432" s="292" t="s">
        <v>158</v>
      </c>
      <c r="E432" s="187" t="s">
        <v>2916</v>
      </c>
      <c r="F432" s="188">
        <v>11827331</v>
      </c>
      <c r="G432" s="189" t="s">
        <v>923</v>
      </c>
    </row>
    <row r="433" spans="1:7" ht="24" customHeight="1">
      <c r="A433" s="292" t="str">
        <f>IF(ISBLANK(B433),"",COUNTA($B$4:B433))</f>
        <v/>
      </c>
      <c r="B433" s="291"/>
      <c r="C433" s="189"/>
      <c r="D433" s="292"/>
      <c r="E433" s="187"/>
      <c r="F433" s="194">
        <f>SUM(F434:F442)</f>
        <v>75756124</v>
      </c>
      <c r="G433" s="186" t="s">
        <v>934</v>
      </c>
    </row>
    <row r="434" spans="1:7" ht="75" customHeight="1">
      <c r="A434" s="292">
        <f>IF(ISBLANK(B434),"",COUNTA($B$4:B434))</f>
        <v>394</v>
      </c>
      <c r="B434" s="291" t="s">
        <v>2287</v>
      </c>
      <c r="C434" s="189" t="s">
        <v>2302</v>
      </c>
      <c r="D434" s="292" t="s">
        <v>158</v>
      </c>
      <c r="E434" s="187" t="s">
        <v>2327</v>
      </c>
      <c r="F434" s="188">
        <v>11295047</v>
      </c>
      <c r="G434" s="189" t="s">
        <v>934</v>
      </c>
    </row>
    <row r="435" spans="1:7" ht="73.5">
      <c r="A435" s="292">
        <f>IF(ISBLANK(B435),"",COUNTA($B$4:B435))</f>
        <v>395</v>
      </c>
      <c r="B435" s="291" t="s">
        <v>2287</v>
      </c>
      <c r="C435" s="189" t="s">
        <v>2329</v>
      </c>
      <c r="D435" s="292" t="s">
        <v>158</v>
      </c>
      <c r="E435" s="187" t="s">
        <v>2328</v>
      </c>
      <c r="F435" s="188">
        <v>2259010</v>
      </c>
      <c r="G435" s="189" t="s">
        <v>934</v>
      </c>
    </row>
    <row r="436" spans="1:7" ht="75" customHeight="1">
      <c r="A436" s="292">
        <f>IF(ISBLANK(B436),"",COUNTA($B$4:B436))</f>
        <v>396</v>
      </c>
      <c r="B436" s="291" t="s">
        <v>2374</v>
      </c>
      <c r="C436" s="189" t="s">
        <v>2376</v>
      </c>
      <c r="D436" s="292" t="s">
        <v>158</v>
      </c>
      <c r="E436" s="187" t="s">
        <v>2398</v>
      </c>
      <c r="F436" s="188">
        <v>33026475</v>
      </c>
      <c r="G436" s="189" t="s">
        <v>934</v>
      </c>
    </row>
    <row r="437" spans="1:7" ht="75" customHeight="1">
      <c r="A437" s="292">
        <f>IF(ISBLANK(B437),"",COUNTA($B$4:B437))</f>
        <v>397</v>
      </c>
      <c r="B437" s="291" t="s">
        <v>2374</v>
      </c>
      <c r="C437" s="189" t="s">
        <v>2381</v>
      </c>
      <c r="D437" s="292" t="s">
        <v>158</v>
      </c>
      <c r="E437" s="187" t="s">
        <v>2399</v>
      </c>
      <c r="F437" s="188">
        <v>2359034</v>
      </c>
      <c r="G437" s="189" t="s">
        <v>934</v>
      </c>
    </row>
    <row r="438" spans="1:7" ht="66.75" customHeight="1">
      <c r="A438" s="292">
        <f>IF(ISBLANK(B438),"",COUNTA($B$4:B438))</f>
        <v>398</v>
      </c>
      <c r="B438" s="291" t="s">
        <v>2433</v>
      </c>
      <c r="C438" s="189" t="s">
        <v>2497</v>
      </c>
      <c r="D438" s="292" t="s">
        <v>158</v>
      </c>
      <c r="E438" s="187" t="s">
        <v>2541</v>
      </c>
      <c r="F438" s="188">
        <v>11545096</v>
      </c>
      <c r="G438" s="189" t="s">
        <v>934</v>
      </c>
    </row>
    <row r="439" spans="1:7" ht="73.5">
      <c r="A439" s="292">
        <f>IF(ISBLANK(B439),"",COUNTA($B$4:B439))</f>
        <v>399</v>
      </c>
      <c r="B439" s="291" t="s">
        <v>2433</v>
      </c>
      <c r="C439" s="189" t="s">
        <v>2505</v>
      </c>
      <c r="D439" s="292" t="s">
        <v>158</v>
      </c>
      <c r="E439" s="187" t="s">
        <v>2542</v>
      </c>
      <c r="F439" s="188">
        <v>2309019</v>
      </c>
      <c r="G439" s="189" t="s">
        <v>934</v>
      </c>
    </row>
    <row r="440" spans="1:7" ht="73.5">
      <c r="A440" s="292">
        <f>IF(ISBLANK(B440),"",COUNTA($B$4:B440))</f>
        <v>400</v>
      </c>
      <c r="B440" s="291" t="s">
        <v>2806</v>
      </c>
      <c r="C440" s="189" t="s">
        <v>2873</v>
      </c>
      <c r="D440" s="292" t="s">
        <v>158</v>
      </c>
      <c r="E440" s="187" t="s">
        <v>2868</v>
      </c>
      <c r="F440" s="188">
        <v>1531643</v>
      </c>
      <c r="G440" s="189" t="s">
        <v>934</v>
      </c>
    </row>
    <row r="441" spans="1:7" ht="63" customHeight="1">
      <c r="A441" s="292">
        <f>IF(ISBLANK(B441),"",COUNTA($B$4:B441))</f>
        <v>401</v>
      </c>
      <c r="B441" s="291" t="s">
        <v>2806</v>
      </c>
      <c r="C441" s="189" t="s">
        <v>2912</v>
      </c>
      <c r="D441" s="292" t="s">
        <v>158</v>
      </c>
      <c r="E441" s="187" t="s">
        <v>2908</v>
      </c>
      <c r="F441" s="188">
        <v>9071783</v>
      </c>
      <c r="G441" s="189" t="s">
        <v>934</v>
      </c>
    </row>
    <row r="442" spans="1:7" ht="73.5">
      <c r="A442" s="292">
        <f>IF(ISBLANK(B442),"",COUNTA($B$4:B442))</f>
        <v>402</v>
      </c>
      <c r="B442" s="291" t="s">
        <v>2806</v>
      </c>
      <c r="C442" s="189" t="s">
        <v>2917</v>
      </c>
      <c r="D442" s="292" t="s">
        <v>158</v>
      </c>
      <c r="E442" s="187" t="s">
        <v>2916</v>
      </c>
      <c r="F442" s="188">
        <v>2359017</v>
      </c>
      <c r="G442" s="189" t="s">
        <v>934</v>
      </c>
    </row>
    <row r="443" spans="1:7" ht="24" customHeight="1">
      <c r="A443" s="292" t="str">
        <f>IF(ISBLANK(B443),"",COUNTA($B$4:B443))</f>
        <v/>
      </c>
      <c r="B443" s="291"/>
      <c r="C443" s="189"/>
      <c r="D443" s="292"/>
      <c r="E443" s="187"/>
      <c r="F443" s="194">
        <f>SUM(F444:F448)</f>
        <v>110265923</v>
      </c>
      <c r="G443" s="186" t="s">
        <v>942</v>
      </c>
    </row>
    <row r="444" spans="1:7" ht="75" customHeight="1">
      <c r="A444" s="292">
        <f>IF(ISBLANK(B444),"",COUNTA($B$4:B444))</f>
        <v>403</v>
      </c>
      <c r="B444" s="291" t="s">
        <v>2374</v>
      </c>
      <c r="C444" s="189" t="s">
        <v>2377</v>
      </c>
      <c r="D444" s="292" t="s">
        <v>158</v>
      </c>
      <c r="E444" s="187" t="s">
        <v>2398</v>
      </c>
      <c r="F444" s="188">
        <v>41553590</v>
      </c>
      <c r="G444" s="189" t="s">
        <v>942</v>
      </c>
    </row>
    <row r="445" spans="1:7" ht="75" customHeight="1">
      <c r="A445" s="292">
        <f>IF(ISBLANK(B445),"",COUNTA($B$4:B445))</f>
        <v>404</v>
      </c>
      <c r="B445" s="291" t="s">
        <v>2374</v>
      </c>
      <c r="C445" s="189" t="s">
        <v>2380</v>
      </c>
      <c r="D445" s="292" t="s">
        <v>158</v>
      </c>
      <c r="E445" s="187" t="s">
        <v>2399</v>
      </c>
      <c r="F445" s="188">
        <v>2968114</v>
      </c>
      <c r="G445" s="189" t="s">
        <v>942</v>
      </c>
    </row>
    <row r="446" spans="1:7" ht="75" customHeight="1">
      <c r="A446" s="292">
        <f>IF(ISBLANK(B446),"",COUNTA($B$4:B446))</f>
        <v>405</v>
      </c>
      <c r="B446" s="291" t="s">
        <v>2374</v>
      </c>
      <c r="C446" s="189" t="s">
        <v>2387</v>
      </c>
      <c r="D446" s="292" t="s">
        <v>158</v>
      </c>
      <c r="E446" s="187" t="s">
        <v>2400</v>
      </c>
      <c r="F446" s="188">
        <v>60784737</v>
      </c>
      <c r="G446" s="189" t="s">
        <v>942</v>
      </c>
    </row>
    <row r="447" spans="1:7" ht="75" customHeight="1">
      <c r="A447" s="292">
        <f>IF(ISBLANK(B447),"",COUNTA($B$4:B447))</f>
        <v>406</v>
      </c>
      <c r="B447" s="291" t="s">
        <v>2374</v>
      </c>
      <c r="C447" s="189" t="s">
        <v>2393</v>
      </c>
      <c r="D447" s="292" t="s">
        <v>158</v>
      </c>
      <c r="E447" s="187" t="s">
        <v>2402</v>
      </c>
      <c r="F447" s="188">
        <v>3968143</v>
      </c>
      <c r="G447" s="189" t="s">
        <v>942</v>
      </c>
    </row>
    <row r="448" spans="1:7" ht="73.5">
      <c r="A448" s="292">
        <f>IF(ISBLANK(B448),"",COUNTA($B$4:B448))</f>
        <v>407</v>
      </c>
      <c r="B448" s="291" t="s">
        <v>2806</v>
      </c>
      <c r="C448" s="189" t="s">
        <v>2870</v>
      </c>
      <c r="D448" s="292" t="s">
        <v>158</v>
      </c>
      <c r="E448" s="187" t="s">
        <v>2868</v>
      </c>
      <c r="F448" s="188">
        <v>991339</v>
      </c>
      <c r="G448" s="189" t="s">
        <v>942</v>
      </c>
    </row>
    <row r="449" spans="1:7" ht="24" customHeight="1">
      <c r="A449" s="292" t="str">
        <f>IF(ISBLANK(B449),"",COUNTA($B$4:B449))</f>
        <v/>
      </c>
      <c r="B449" s="291"/>
      <c r="C449" s="189"/>
      <c r="D449" s="292"/>
      <c r="E449" s="187"/>
      <c r="F449" s="194">
        <f>SUM(F450:F457)</f>
        <v>243098427</v>
      </c>
      <c r="G449" s="186" t="s">
        <v>1171</v>
      </c>
    </row>
    <row r="450" spans="1:7" ht="75" customHeight="1">
      <c r="A450" s="292">
        <f>IF(ISBLANK(B450),"",COUNTA($B$4:B450))</f>
        <v>408</v>
      </c>
      <c r="B450" s="291" t="s">
        <v>2374</v>
      </c>
      <c r="C450" s="189" t="s">
        <v>2375</v>
      </c>
      <c r="D450" s="292" t="s">
        <v>158</v>
      </c>
      <c r="E450" s="187" t="s">
        <v>2398</v>
      </c>
      <c r="F450" s="188">
        <v>82497758</v>
      </c>
      <c r="G450" s="189" t="s">
        <v>1171</v>
      </c>
    </row>
    <row r="451" spans="1:7" ht="75" customHeight="1">
      <c r="A451" s="292">
        <f>IF(ISBLANK(B451),"",COUNTA($B$4:B451))</f>
        <v>409</v>
      </c>
      <c r="B451" s="291" t="s">
        <v>2374</v>
      </c>
      <c r="C451" s="189" t="s">
        <v>2384</v>
      </c>
      <c r="D451" s="292" t="s">
        <v>158</v>
      </c>
      <c r="E451" s="187" t="s">
        <v>2399</v>
      </c>
      <c r="F451" s="188">
        <v>5892697</v>
      </c>
      <c r="G451" s="189" t="s">
        <v>1171</v>
      </c>
    </row>
    <row r="452" spans="1:7" ht="75" customHeight="1">
      <c r="A452" s="292">
        <f>IF(ISBLANK(B452),"",COUNTA($B$4:B452))</f>
        <v>410</v>
      </c>
      <c r="B452" s="291" t="s">
        <v>2374</v>
      </c>
      <c r="C452" s="189" t="s">
        <v>2390</v>
      </c>
      <c r="D452" s="292" t="s">
        <v>158</v>
      </c>
      <c r="E452" s="187" t="s">
        <v>2400</v>
      </c>
      <c r="F452" s="188">
        <v>90676787</v>
      </c>
      <c r="G452" s="189" t="s">
        <v>1171</v>
      </c>
    </row>
    <row r="453" spans="1:7" ht="75" customHeight="1">
      <c r="A453" s="292">
        <f>IF(ISBLANK(B453),"",COUNTA($B$4:B453))</f>
        <v>411</v>
      </c>
      <c r="B453" s="291" t="s">
        <v>2374</v>
      </c>
      <c r="C453" s="189" t="s">
        <v>2396</v>
      </c>
      <c r="D453" s="292" t="s">
        <v>158</v>
      </c>
      <c r="E453" s="187" t="s">
        <v>2402</v>
      </c>
      <c r="F453" s="188">
        <v>5992653</v>
      </c>
      <c r="G453" s="189" t="s">
        <v>1171</v>
      </c>
    </row>
    <row r="454" spans="1:7" ht="74.25" customHeight="1">
      <c r="A454" s="292">
        <f>IF(ISBLANK(B454),"",COUNTA($B$4:B454))</f>
        <v>412</v>
      </c>
      <c r="B454" s="291" t="s">
        <v>2433</v>
      </c>
      <c r="C454" s="189" t="s">
        <v>2444</v>
      </c>
      <c r="D454" s="292" t="s">
        <v>158</v>
      </c>
      <c r="E454" s="187" t="s">
        <v>2473</v>
      </c>
      <c r="F454" s="188">
        <v>23122570</v>
      </c>
      <c r="G454" s="189" t="s">
        <v>1171</v>
      </c>
    </row>
    <row r="455" spans="1:7" ht="73.5">
      <c r="A455" s="292">
        <f>IF(ISBLANK(B455),"",COUNTA($B$4:B455))</f>
        <v>413</v>
      </c>
      <c r="B455" s="291" t="s">
        <v>2433</v>
      </c>
      <c r="C455" s="189" t="s">
        <v>2448</v>
      </c>
      <c r="D455" s="292" t="s">
        <v>158</v>
      </c>
      <c r="E455" s="187" t="s">
        <v>2474</v>
      </c>
      <c r="F455" s="188">
        <v>5871729</v>
      </c>
      <c r="G455" s="189" t="s">
        <v>1171</v>
      </c>
    </row>
    <row r="456" spans="1:7" ht="63" customHeight="1">
      <c r="A456" s="292">
        <f>IF(ISBLANK(B456),"",COUNTA($B$4:B456))</f>
        <v>414</v>
      </c>
      <c r="B456" s="291" t="s">
        <v>2806</v>
      </c>
      <c r="C456" s="189" t="s">
        <v>2913</v>
      </c>
      <c r="D456" s="292" t="s">
        <v>158</v>
      </c>
      <c r="E456" s="187" t="s">
        <v>2908</v>
      </c>
      <c r="F456" s="188">
        <v>23051551</v>
      </c>
      <c r="G456" s="189" t="s">
        <v>1171</v>
      </c>
    </row>
    <row r="457" spans="1:7" ht="73.5">
      <c r="A457" s="292">
        <f>IF(ISBLANK(B457),"",COUNTA($B$4:B457))</f>
        <v>415</v>
      </c>
      <c r="B457" s="291" t="s">
        <v>2806</v>
      </c>
      <c r="C457" s="189" t="s">
        <v>2915</v>
      </c>
      <c r="D457" s="292" t="s">
        <v>158</v>
      </c>
      <c r="E457" s="187" t="s">
        <v>2916</v>
      </c>
      <c r="F457" s="188">
        <v>5992682</v>
      </c>
      <c r="G457" s="189" t="s">
        <v>1171</v>
      </c>
    </row>
    <row r="458" spans="1:7" ht="24" customHeight="1">
      <c r="A458" s="292" t="str">
        <f>IF(ISBLANK(B458),"",COUNTA($B$4:B458))</f>
        <v/>
      </c>
      <c r="B458" s="291"/>
      <c r="C458" s="189"/>
      <c r="D458" s="292"/>
      <c r="E458" s="187"/>
      <c r="F458" s="194">
        <f>SUM(F459:F470)</f>
        <v>384747724</v>
      </c>
      <c r="G458" s="186" t="s">
        <v>956</v>
      </c>
    </row>
    <row r="459" spans="1:7" ht="73.5">
      <c r="A459" s="292">
        <f>IF(ISBLANK(B459),"",COUNTA($B$4:B459))</f>
        <v>416</v>
      </c>
      <c r="B459" s="291" t="s">
        <v>2287</v>
      </c>
      <c r="C459" s="189" t="s">
        <v>2306</v>
      </c>
      <c r="D459" s="292" t="s">
        <v>158</v>
      </c>
      <c r="E459" s="187" t="s">
        <v>2327</v>
      </c>
      <c r="F459" s="188">
        <v>59589636</v>
      </c>
      <c r="G459" s="189" t="s">
        <v>956</v>
      </c>
    </row>
    <row r="460" spans="1:7" ht="73.5">
      <c r="A460" s="292">
        <f>IF(ISBLANK(B460),"",COUNTA($B$4:B460))</f>
        <v>417</v>
      </c>
      <c r="B460" s="291" t="s">
        <v>2287</v>
      </c>
      <c r="C460" s="189" t="s">
        <v>2308</v>
      </c>
      <c r="D460" s="292" t="s">
        <v>158</v>
      </c>
      <c r="E460" s="187" t="s">
        <v>2328</v>
      </c>
      <c r="F460" s="188">
        <v>11917927</v>
      </c>
      <c r="G460" s="189" t="s">
        <v>956</v>
      </c>
    </row>
    <row r="461" spans="1:7" ht="75" customHeight="1">
      <c r="A461" s="292">
        <f>IF(ISBLANK(B461),"",COUNTA($B$4:B461))</f>
        <v>418</v>
      </c>
      <c r="B461" s="291" t="s">
        <v>2374</v>
      </c>
      <c r="C461" s="189" t="s">
        <v>2389</v>
      </c>
      <c r="D461" s="292" t="s">
        <v>158</v>
      </c>
      <c r="E461" s="187" t="s">
        <v>2400</v>
      </c>
      <c r="F461" s="188">
        <v>178848082</v>
      </c>
      <c r="G461" s="189" t="s">
        <v>956</v>
      </c>
    </row>
    <row r="462" spans="1:7" ht="75" customHeight="1">
      <c r="A462" s="292">
        <f>IF(ISBLANK(B462),"",COUNTA($B$4:B462))</f>
        <v>419</v>
      </c>
      <c r="B462" s="291" t="s">
        <v>2374</v>
      </c>
      <c r="C462" s="189" t="s">
        <v>2395</v>
      </c>
      <c r="D462" s="292" t="s">
        <v>158</v>
      </c>
      <c r="E462" s="187" t="s">
        <v>2402</v>
      </c>
      <c r="F462" s="188">
        <v>11767966</v>
      </c>
      <c r="G462" s="189" t="s">
        <v>956</v>
      </c>
    </row>
    <row r="463" spans="1:7" ht="73.5" customHeight="1">
      <c r="A463" s="292">
        <f>IF(ISBLANK(B463),"",COUNTA($B$4:B463))</f>
        <v>420</v>
      </c>
      <c r="B463" s="291" t="s">
        <v>2433</v>
      </c>
      <c r="C463" s="189" t="s">
        <v>2443</v>
      </c>
      <c r="D463" s="292" t="s">
        <v>158</v>
      </c>
      <c r="E463" s="187" t="s">
        <v>2473</v>
      </c>
      <c r="F463" s="188">
        <v>23797032</v>
      </c>
      <c r="G463" s="189" t="s">
        <v>956</v>
      </c>
    </row>
    <row r="464" spans="1:7" ht="73.5">
      <c r="A464" s="292">
        <f>IF(ISBLANK(B464),"",COUNTA($B$4:B464))</f>
        <v>421</v>
      </c>
      <c r="B464" s="291" t="s">
        <v>2433</v>
      </c>
      <c r="C464" s="189" t="s">
        <v>2447</v>
      </c>
      <c r="D464" s="292" t="s">
        <v>158</v>
      </c>
      <c r="E464" s="187" t="s">
        <v>2474</v>
      </c>
      <c r="F464" s="188">
        <v>6036019</v>
      </c>
      <c r="G464" s="189" t="s">
        <v>956</v>
      </c>
    </row>
    <row r="465" spans="1:9" ht="64.5" customHeight="1">
      <c r="A465" s="292">
        <f>IF(ISBLANK(B465),"",COUNTA($B$4:B465))</f>
        <v>422</v>
      </c>
      <c r="B465" s="291" t="s">
        <v>2433</v>
      </c>
      <c r="C465" s="189" t="s">
        <v>2498</v>
      </c>
      <c r="D465" s="292" t="s">
        <v>158</v>
      </c>
      <c r="E465" s="187" t="s">
        <v>2541</v>
      </c>
      <c r="F465" s="188">
        <v>29430166</v>
      </c>
      <c r="G465" s="189" t="s">
        <v>956</v>
      </c>
    </row>
    <row r="466" spans="1:9" ht="73.5">
      <c r="A466" s="292">
        <f>IF(ISBLANK(B466),"",COUNTA($B$4:B466))</f>
        <v>423</v>
      </c>
      <c r="B466" s="291" t="s">
        <v>2433</v>
      </c>
      <c r="C466" s="189" t="s">
        <v>2503</v>
      </c>
      <c r="D466" s="292" t="s">
        <v>158</v>
      </c>
      <c r="E466" s="187" t="s">
        <v>2542</v>
      </c>
      <c r="F466" s="188">
        <v>5886033</v>
      </c>
      <c r="G466" s="189" t="s">
        <v>956</v>
      </c>
    </row>
    <row r="467" spans="1:9" ht="73.5">
      <c r="A467" s="292">
        <f>IF(ISBLANK(B467),"",COUNTA($B$4:B467))</f>
        <v>424</v>
      </c>
      <c r="B467" s="291" t="s">
        <v>2603</v>
      </c>
      <c r="C467" s="189" t="s">
        <v>2619</v>
      </c>
      <c r="D467" s="292" t="s">
        <v>158</v>
      </c>
      <c r="E467" s="187" t="s">
        <v>2710</v>
      </c>
      <c r="F467" s="188">
        <v>23137030</v>
      </c>
      <c r="G467" s="189" t="s">
        <v>956</v>
      </c>
    </row>
    <row r="468" spans="1:9" ht="73.5">
      <c r="A468" s="292">
        <f>IF(ISBLANK(B468),"",COUNTA($B$4:B468))</f>
        <v>425</v>
      </c>
      <c r="B468" s="291" t="s">
        <v>2603</v>
      </c>
      <c r="C468" s="189" t="s">
        <v>2624</v>
      </c>
      <c r="D468" s="292" t="s">
        <v>158</v>
      </c>
      <c r="E468" s="187" t="s">
        <v>2711</v>
      </c>
      <c r="F468" s="188">
        <v>6036050</v>
      </c>
      <c r="G468" s="189" t="s">
        <v>956</v>
      </c>
    </row>
    <row r="469" spans="1:9" ht="69" customHeight="1">
      <c r="A469" s="292">
        <f>IF(ISBLANK(B469),"",COUNTA($B$4:B469))</f>
        <v>426</v>
      </c>
      <c r="B469" s="291" t="s">
        <v>2806</v>
      </c>
      <c r="C469" s="189" t="s">
        <v>2910</v>
      </c>
      <c r="D469" s="292" t="s">
        <v>158</v>
      </c>
      <c r="E469" s="187" t="s">
        <v>2908</v>
      </c>
      <c r="F469" s="188">
        <v>22465741</v>
      </c>
      <c r="G469" s="189" t="s">
        <v>956</v>
      </c>
    </row>
    <row r="470" spans="1:9" ht="73.5">
      <c r="A470" s="292">
        <f>IF(ISBLANK(B470),"",COUNTA($B$4:B470))</f>
        <v>427</v>
      </c>
      <c r="B470" s="291" t="s">
        <v>2806</v>
      </c>
      <c r="C470" s="189" t="s">
        <v>2919</v>
      </c>
      <c r="D470" s="292" t="s">
        <v>158</v>
      </c>
      <c r="E470" s="187" t="s">
        <v>2916</v>
      </c>
      <c r="F470" s="188">
        <v>5836042</v>
      </c>
      <c r="G470" s="189" t="s">
        <v>956</v>
      </c>
    </row>
    <row r="471" spans="1:9" ht="24" customHeight="1">
      <c r="A471" s="292" t="str">
        <f>IF(ISBLANK(B471),"",COUNTA($B$4:B471))</f>
        <v/>
      </c>
      <c r="B471" s="291"/>
      <c r="C471" s="189"/>
      <c r="D471" s="292"/>
      <c r="E471" s="187"/>
      <c r="F471" s="194">
        <f>SUM(F472:F490)</f>
        <v>657676909</v>
      </c>
      <c r="G471" s="186" t="s">
        <v>966</v>
      </c>
      <c r="I471" s="728"/>
    </row>
    <row r="472" spans="1:9" ht="52.5">
      <c r="A472" s="292">
        <f>IF(ISBLANK(B472),"",COUNTA($B$4:B472))</f>
        <v>428</v>
      </c>
      <c r="B472" s="291" t="s">
        <v>2115</v>
      </c>
      <c r="C472" s="189" t="s">
        <v>2162</v>
      </c>
      <c r="D472" s="292" t="s">
        <v>158</v>
      </c>
      <c r="E472" s="187" t="s">
        <v>2177</v>
      </c>
      <c r="F472" s="188">
        <v>188638720</v>
      </c>
      <c r="G472" s="189" t="s">
        <v>966</v>
      </c>
    </row>
    <row r="473" spans="1:9" ht="73.5">
      <c r="A473" s="292">
        <f>IF(ISBLANK(B473),"",COUNTA($B$4:B473))</f>
        <v>429</v>
      </c>
      <c r="B473" s="291" t="s">
        <v>2115</v>
      </c>
      <c r="C473" s="189" t="s">
        <v>2163</v>
      </c>
      <c r="D473" s="292" t="s">
        <v>158</v>
      </c>
      <c r="E473" s="187" t="s">
        <v>2178</v>
      </c>
      <c r="F473" s="188">
        <v>9928354</v>
      </c>
      <c r="G473" s="189" t="s">
        <v>966</v>
      </c>
    </row>
    <row r="474" spans="1:9" ht="63">
      <c r="A474" s="292">
        <f>IF(ISBLANK(B474),"",COUNTA($B$4:B474))</f>
        <v>430</v>
      </c>
      <c r="B474" s="291" t="s">
        <v>2249</v>
      </c>
      <c r="C474" s="189" t="s">
        <v>2250</v>
      </c>
      <c r="D474" s="292" t="s">
        <v>158</v>
      </c>
      <c r="E474" s="187" t="s">
        <v>2260</v>
      </c>
      <c r="F474" s="188">
        <v>47096630</v>
      </c>
      <c r="G474" s="189" t="s">
        <v>966</v>
      </c>
    </row>
    <row r="475" spans="1:9" ht="63">
      <c r="A475" s="292">
        <f>IF(ISBLANK(B475),"",COUNTA($B$4:B475))</f>
        <v>431</v>
      </c>
      <c r="B475" s="291" t="s">
        <v>2249</v>
      </c>
      <c r="C475" s="189" t="s">
        <v>2251</v>
      </c>
      <c r="D475" s="292" t="s">
        <v>158</v>
      </c>
      <c r="E475" s="187" t="s">
        <v>2261</v>
      </c>
      <c r="F475" s="188">
        <v>2478770</v>
      </c>
      <c r="G475" s="189" t="s">
        <v>966</v>
      </c>
    </row>
    <row r="476" spans="1:9" ht="56.25" customHeight="1">
      <c r="A476" s="292">
        <f>IF(ISBLANK(B476),"",COUNTA($B$4:B476))</f>
        <v>432</v>
      </c>
      <c r="B476" s="291" t="s">
        <v>2287</v>
      </c>
      <c r="C476" s="189" t="s">
        <v>2288</v>
      </c>
      <c r="D476" s="292" t="s">
        <v>158</v>
      </c>
      <c r="E476" s="187" t="s">
        <v>2321</v>
      </c>
      <c r="F476" s="188">
        <v>188509873</v>
      </c>
      <c r="G476" s="189" t="s">
        <v>966</v>
      </c>
    </row>
    <row r="477" spans="1:9" ht="73.5">
      <c r="A477" s="292">
        <f>IF(ISBLANK(B477),"",COUNTA($B$4:B477))</f>
        <v>433</v>
      </c>
      <c r="B477" s="291" t="s">
        <v>2287</v>
      </c>
      <c r="C477" s="189" t="s">
        <v>2289</v>
      </c>
      <c r="D477" s="292" t="s">
        <v>158</v>
      </c>
      <c r="E477" s="187" t="s">
        <v>2322</v>
      </c>
      <c r="F477" s="188">
        <v>9921572</v>
      </c>
      <c r="G477" s="189" t="s">
        <v>966</v>
      </c>
    </row>
    <row r="478" spans="1:9" ht="73.5">
      <c r="A478" s="292">
        <f>IF(ISBLANK(B478),"",COUNTA($B$4:B478))</f>
        <v>434</v>
      </c>
      <c r="B478" s="291" t="s">
        <v>2287</v>
      </c>
      <c r="C478" s="189" t="s">
        <v>2304</v>
      </c>
      <c r="D478" s="292" t="s">
        <v>158</v>
      </c>
      <c r="E478" s="187" t="s">
        <v>2327</v>
      </c>
      <c r="F478" s="188">
        <v>18749920</v>
      </c>
      <c r="G478" s="189" t="s">
        <v>966</v>
      </c>
    </row>
    <row r="479" spans="1:9" ht="73.5">
      <c r="A479" s="292">
        <f>IF(ISBLANK(B479),"",COUNTA($B$4:B479))</f>
        <v>435</v>
      </c>
      <c r="B479" s="291" t="s">
        <v>2287</v>
      </c>
      <c r="C479" s="189" t="s">
        <v>2311</v>
      </c>
      <c r="D479" s="292" t="s">
        <v>158</v>
      </c>
      <c r="E479" s="187" t="s">
        <v>2330</v>
      </c>
      <c r="F479" s="188">
        <v>3749984</v>
      </c>
      <c r="G479" s="189" t="s">
        <v>966</v>
      </c>
    </row>
    <row r="480" spans="1:9" ht="75" customHeight="1">
      <c r="A480" s="292">
        <f>IF(ISBLANK(B480),"",COUNTA($B$4:B480))</f>
        <v>436</v>
      </c>
      <c r="B480" s="291" t="s">
        <v>2374</v>
      </c>
      <c r="C480" s="189" t="s">
        <v>2378</v>
      </c>
      <c r="D480" s="292" t="s">
        <v>158</v>
      </c>
      <c r="E480" s="187" t="s">
        <v>2398</v>
      </c>
      <c r="F480" s="188">
        <v>52499853</v>
      </c>
      <c r="G480" s="189" t="s">
        <v>966</v>
      </c>
    </row>
    <row r="481" spans="1:18" ht="75" customHeight="1">
      <c r="A481" s="292">
        <f>IF(ISBLANK(B481),"",COUNTA($B$4:B481))</f>
        <v>437</v>
      </c>
      <c r="B481" s="291" t="s">
        <v>2374</v>
      </c>
      <c r="C481" s="189" t="s">
        <v>2382</v>
      </c>
      <c r="D481" s="292" t="s">
        <v>158</v>
      </c>
      <c r="E481" s="187" t="s">
        <v>2399</v>
      </c>
      <c r="F481" s="188">
        <v>3749989</v>
      </c>
      <c r="G481" s="189" t="s">
        <v>966</v>
      </c>
    </row>
    <row r="482" spans="1:18" ht="75" customHeight="1">
      <c r="A482" s="292">
        <f>IF(ISBLANK(B482),"",COUNTA($B$4:B482))</f>
        <v>438</v>
      </c>
      <c r="B482" s="291" t="s">
        <v>2374</v>
      </c>
      <c r="C482" s="189" t="s">
        <v>2386</v>
      </c>
      <c r="D482" s="292" t="s">
        <v>158</v>
      </c>
      <c r="E482" s="187" t="s">
        <v>2400</v>
      </c>
      <c r="F482" s="188">
        <v>56765775</v>
      </c>
      <c r="G482" s="189" t="s">
        <v>966</v>
      </c>
    </row>
    <row r="483" spans="1:18" ht="75" customHeight="1">
      <c r="A483" s="292">
        <f>IF(ISBLANK(B483),"",COUNTA($B$4:B483))</f>
        <v>439</v>
      </c>
      <c r="B483" s="291" t="s">
        <v>2374</v>
      </c>
      <c r="C483" s="189" t="s">
        <v>2392</v>
      </c>
      <c r="D483" s="292" t="s">
        <v>158</v>
      </c>
      <c r="E483" s="187" t="s">
        <v>2402</v>
      </c>
      <c r="F483" s="188">
        <v>3749985</v>
      </c>
      <c r="G483" s="189" t="s">
        <v>966</v>
      </c>
    </row>
    <row r="484" spans="1:18" ht="73.5">
      <c r="A484" s="292">
        <f>IF(ISBLANK(B484),"",COUNTA($B$4:B484))</f>
        <v>440</v>
      </c>
      <c r="B484" s="291" t="s">
        <v>2603</v>
      </c>
      <c r="C484" s="189" t="s">
        <v>2620</v>
      </c>
      <c r="D484" s="292" t="s">
        <v>158</v>
      </c>
      <c r="E484" s="187" t="s">
        <v>2710</v>
      </c>
      <c r="F484" s="188">
        <v>14368260</v>
      </c>
      <c r="G484" s="189" t="s">
        <v>966</v>
      </c>
    </row>
    <row r="485" spans="1:18" ht="73.5">
      <c r="A485" s="292">
        <f>IF(ISBLANK(B485),"",COUNTA($B$4:B485))</f>
        <v>441</v>
      </c>
      <c r="B485" s="291" t="s">
        <v>2603</v>
      </c>
      <c r="C485" s="189" t="s">
        <v>2623</v>
      </c>
      <c r="D485" s="292" t="s">
        <v>158</v>
      </c>
      <c r="E485" s="187" t="s">
        <v>2711</v>
      </c>
      <c r="F485" s="188">
        <v>3750000</v>
      </c>
      <c r="G485" s="189" t="s">
        <v>966</v>
      </c>
    </row>
    <row r="486" spans="1:18" ht="73.5">
      <c r="A486" s="292">
        <f>IF(ISBLANK(B486),"",COUNTA($B$4:B486))</f>
        <v>442</v>
      </c>
      <c r="B486" s="291" t="s">
        <v>2806</v>
      </c>
      <c r="C486" s="189" t="s">
        <v>2871</v>
      </c>
      <c r="D486" s="292" t="s">
        <v>158</v>
      </c>
      <c r="E486" s="187" t="s">
        <v>2868</v>
      </c>
      <c r="F486" s="188">
        <v>1170224</v>
      </c>
      <c r="G486" s="189" t="s">
        <v>966</v>
      </c>
    </row>
    <row r="487" spans="1:18" ht="73.5">
      <c r="A487" s="292">
        <f>IF(ISBLANK(B487),"",COUNTA($B$4:B487))</f>
        <v>443</v>
      </c>
      <c r="B487" s="291" t="s">
        <v>2806</v>
      </c>
      <c r="C487" s="189" t="s">
        <v>2877</v>
      </c>
      <c r="D487" s="292" t="s">
        <v>158</v>
      </c>
      <c r="E487" s="187" t="s">
        <v>2876</v>
      </c>
      <c r="F487" s="188">
        <v>18749952</v>
      </c>
      <c r="G487" s="189" t="s">
        <v>966</v>
      </c>
    </row>
    <row r="488" spans="1:18" ht="77.25" customHeight="1">
      <c r="A488" s="292">
        <f>IF(ISBLANK(B488),"",COUNTA($B$4:B488))</f>
        <v>444</v>
      </c>
      <c r="B488" s="291" t="s">
        <v>2806</v>
      </c>
      <c r="C488" s="189" t="s">
        <v>2884</v>
      </c>
      <c r="D488" s="292" t="s">
        <v>158</v>
      </c>
      <c r="E488" s="187" t="s">
        <v>2881</v>
      </c>
      <c r="F488" s="188">
        <v>3749989</v>
      </c>
      <c r="G488" s="189" t="s">
        <v>966</v>
      </c>
    </row>
    <row r="489" spans="1:18" ht="73.5">
      <c r="A489" s="292">
        <f>IF(ISBLANK(B489),"",COUNTA($B$4:B489))</f>
        <v>445</v>
      </c>
      <c r="B489" s="291" t="s">
        <v>2806</v>
      </c>
      <c r="C489" s="189" t="s">
        <v>2907</v>
      </c>
      <c r="D489" s="292" t="s">
        <v>158</v>
      </c>
      <c r="E489" s="187" t="s">
        <v>2908</v>
      </c>
      <c r="F489" s="188">
        <v>23849089</v>
      </c>
      <c r="G489" s="189" t="s">
        <v>966</v>
      </c>
    </row>
    <row r="490" spans="1:18" ht="73.5">
      <c r="A490" s="292">
        <f>IF(ISBLANK(B490),"",COUNTA($B$4:B490))</f>
        <v>446</v>
      </c>
      <c r="B490" s="291" t="s">
        <v>2806</v>
      </c>
      <c r="C490" s="189" t="s">
        <v>2921</v>
      </c>
      <c r="D490" s="292" t="s">
        <v>158</v>
      </c>
      <c r="E490" s="187" t="s">
        <v>2916</v>
      </c>
      <c r="F490" s="188">
        <v>6199970</v>
      </c>
      <c r="G490" s="189" t="s">
        <v>966</v>
      </c>
    </row>
    <row r="491" spans="1:18" ht="63">
      <c r="A491" s="292">
        <f>IF(ISBLANK(B491),"",COUNTA($B$4:B491))</f>
        <v>447</v>
      </c>
      <c r="B491" s="291" t="s">
        <v>2602</v>
      </c>
      <c r="C491" s="189" t="s">
        <v>2584</v>
      </c>
      <c r="D491" s="292" t="s">
        <v>158</v>
      </c>
      <c r="E491" s="187" t="s">
        <v>2595</v>
      </c>
      <c r="F491" s="194">
        <v>853290000</v>
      </c>
      <c r="G491" s="186" t="s">
        <v>460</v>
      </c>
    </row>
    <row r="492" spans="1:18" ht="31.5">
      <c r="A492" s="292" t="str">
        <f>IF(ISBLANK(B492),"",COUNTA($B$4:B492))</f>
        <v/>
      </c>
      <c r="B492" s="291"/>
      <c r="C492" s="189"/>
      <c r="D492" s="292"/>
      <c r="E492" s="187"/>
      <c r="F492" s="194">
        <f>F493+F494+F495+F496</f>
        <v>397502000</v>
      </c>
      <c r="G492" s="186" t="s">
        <v>342</v>
      </c>
      <c r="I492" s="728"/>
    </row>
    <row r="493" spans="1:18" ht="42">
      <c r="A493" s="292">
        <f>IF(ISBLANK(B493),"",COUNTA($B$4:B493))</f>
        <v>448</v>
      </c>
      <c r="B493" s="291" t="s">
        <v>2195</v>
      </c>
      <c r="C493" s="189" t="s">
        <v>2198</v>
      </c>
      <c r="D493" s="292" t="s">
        <v>158</v>
      </c>
      <c r="E493" s="187" t="s">
        <v>2206</v>
      </c>
      <c r="F493" s="188">
        <v>4200000</v>
      </c>
      <c r="G493" s="189" t="s">
        <v>342</v>
      </c>
    </row>
    <row r="494" spans="1:18" ht="63">
      <c r="A494" s="292">
        <f>IF(ISBLANK(B494),"",COUNTA($B$4:B494))</f>
        <v>449</v>
      </c>
      <c r="B494" s="291" t="s">
        <v>2202</v>
      </c>
      <c r="C494" s="189" t="s">
        <v>2210</v>
      </c>
      <c r="D494" s="292" t="s">
        <v>158</v>
      </c>
      <c r="E494" s="187" t="s">
        <v>2222</v>
      </c>
      <c r="F494" s="188">
        <v>15104000</v>
      </c>
      <c r="G494" s="189" t="s">
        <v>342</v>
      </c>
      <c r="R494" s="228" t="s">
        <v>193</v>
      </c>
    </row>
    <row r="495" spans="1:18" ht="52.5">
      <c r="A495" s="292">
        <f>IF(ISBLANK(B495),"",COUNTA($B$4:B495))</f>
        <v>450</v>
      </c>
      <c r="B495" s="291" t="s">
        <v>2202</v>
      </c>
      <c r="C495" s="189" t="s">
        <v>2247</v>
      </c>
      <c r="D495" s="292" t="s">
        <v>158</v>
      </c>
      <c r="E495" s="187" t="s">
        <v>2248</v>
      </c>
      <c r="F495" s="188">
        <v>354000000</v>
      </c>
      <c r="G495" s="189" t="s">
        <v>342</v>
      </c>
    </row>
    <row r="496" spans="1:18" ht="42">
      <c r="A496" s="292">
        <f>IF(ISBLANK(B496),"",COUNTA($B$4:B496))</f>
        <v>451</v>
      </c>
      <c r="B496" s="291" t="s">
        <v>2433</v>
      </c>
      <c r="C496" s="189" t="s">
        <v>2452</v>
      </c>
      <c r="D496" s="292" t="s">
        <v>158</v>
      </c>
      <c r="E496" s="187" t="s">
        <v>2479</v>
      </c>
      <c r="F496" s="188">
        <v>24198000</v>
      </c>
      <c r="G496" s="189" t="s">
        <v>342</v>
      </c>
    </row>
    <row r="497" spans="1:9" ht="21">
      <c r="A497" s="292" t="str">
        <f>IF(ISBLANK(B497),"",COUNTA($B$4:B497))</f>
        <v/>
      </c>
      <c r="B497" s="291"/>
      <c r="C497" s="189"/>
      <c r="D497" s="292"/>
      <c r="E497" s="187"/>
      <c r="F497" s="194">
        <f>F498+F499+F500</f>
        <v>6808060000</v>
      </c>
      <c r="G497" s="186" t="s">
        <v>2186</v>
      </c>
    </row>
    <row r="498" spans="1:9" ht="63">
      <c r="A498" s="292">
        <f>IF(ISBLANK(B498),"",COUNTA($B$4:B498))</f>
        <v>452</v>
      </c>
      <c r="B498" s="291" t="s">
        <v>2115</v>
      </c>
      <c r="C498" s="189" t="s">
        <v>2154</v>
      </c>
      <c r="D498" s="292" t="s">
        <v>158</v>
      </c>
      <c r="E498" s="187" t="s">
        <v>2164</v>
      </c>
      <c r="F498" s="188">
        <v>81800000</v>
      </c>
      <c r="G498" s="189" t="s">
        <v>2186</v>
      </c>
    </row>
    <row r="499" spans="1:9" ht="84">
      <c r="A499" s="292">
        <f>IF(ISBLANK(B499),"",COUNTA($B$4:B499))</f>
        <v>453</v>
      </c>
      <c r="B499" s="291" t="s">
        <v>2806</v>
      </c>
      <c r="C499" s="189" t="s">
        <v>2833</v>
      </c>
      <c r="D499" s="292" t="s">
        <v>158</v>
      </c>
      <c r="E499" s="187" t="s">
        <v>2834</v>
      </c>
      <c r="F499" s="188">
        <v>6669710000</v>
      </c>
      <c r="G499" s="189" t="s">
        <v>2186</v>
      </c>
    </row>
    <row r="500" spans="1:9" ht="73.5">
      <c r="A500" s="292">
        <f>IF(ISBLANK(B500),"",COUNTA($B$4:B500))</f>
        <v>454</v>
      </c>
      <c r="B500" s="291" t="s">
        <v>2806</v>
      </c>
      <c r="C500" s="189" t="s">
        <v>2835</v>
      </c>
      <c r="D500" s="292" t="s">
        <v>158</v>
      </c>
      <c r="E500" s="187" t="s">
        <v>2836</v>
      </c>
      <c r="F500" s="188">
        <v>56550000</v>
      </c>
      <c r="G500" s="189" t="s">
        <v>2186</v>
      </c>
    </row>
    <row r="501" spans="1:9" ht="24" customHeight="1">
      <c r="A501" s="292" t="str">
        <f>IF(ISBLANK(B501),"",COUNTA($B$4:B501))</f>
        <v/>
      </c>
      <c r="B501" s="291"/>
      <c r="C501" s="189"/>
      <c r="D501" s="292"/>
      <c r="E501" s="187"/>
      <c r="F501" s="194">
        <f>F502+F503</f>
        <v>4000000</v>
      </c>
      <c r="G501" s="186" t="s">
        <v>2286</v>
      </c>
    </row>
    <row r="502" spans="1:9" ht="63">
      <c r="A502" s="292">
        <f>IF(ISBLANK(B502),"",COUNTA($B$4:B502))</f>
        <v>455</v>
      </c>
      <c r="B502" s="291" t="s">
        <v>2249</v>
      </c>
      <c r="C502" s="189" t="s">
        <v>2275</v>
      </c>
      <c r="D502" s="292" t="s">
        <v>158</v>
      </c>
      <c r="E502" s="187" t="s">
        <v>2283</v>
      </c>
      <c r="F502" s="188">
        <v>2000000</v>
      </c>
      <c r="G502" s="189" t="s">
        <v>2286</v>
      </c>
    </row>
    <row r="503" spans="1:9" ht="66.75" customHeight="1">
      <c r="A503" s="292">
        <f>IF(ISBLANK(B503),"",COUNTA($B$4:B503))</f>
        <v>456</v>
      </c>
      <c r="B503" s="291" t="s">
        <v>2333</v>
      </c>
      <c r="C503" s="189" t="s">
        <v>2353</v>
      </c>
      <c r="D503" s="292" t="s">
        <v>158</v>
      </c>
      <c r="E503" s="187" t="s">
        <v>2354</v>
      </c>
      <c r="F503" s="188">
        <v>2000000</v>
      </c>
      <c r="G503" s="189" t="s">
        <v>2286</v>
      </c>
    </row>
    <row r="504" spans="1:9" ht="63">
      <c r="A504" s="292">
        <f>IF(ISBLANK(B504),"",COUNTA($B$4:B504))</f>
        <v>457</v>
      </c>
      <c r="B504" s="291" t="s">
        <v>2941</v>
      </c>
      <c r="C504" s="189" t="s">
        <v>2948</v>
      </c>
      <c r="D504" s="292" t="s">
        <v>158</v>
      </c>
      <c r="E504" s="187" t="s">
        <v>2949</v>
      </c>
      <c r="F504" s="194">
        <v>108000000</v>
      </c>
      <c r="G504" s="186" t="s">
        <v>461</v>
      </c>
    </row>
    <row r="505" spans="1:9" ht="73.5">
      <c r="A505" s="292">
        <f>IF(ISBLANK(B505),"",COUNTA($B$4:B505))</f>
        <v>458</v>
      </c>
      <c r="B505" s="291" t="s">
        <v>2602</v>
      </c>
      <c r="C505" s="189" t="s">
        <v>2797</v>
      </c>
      <c r="D505" s="292" t="s">
        <v>158</v>
      </c>
      <c r="E505" s="187" t="s">
        <v>2591</v>
      </c>
      <c r="F505" s="194">
        <v>16000000</v>
      </c>
      <c r="G505" s="186" t="s">
        <v>566</v>
      </c>
    </row>
    <row r="506" spans="1:9" ht="24" customHeight="1">
      <c r="A506" s="292" t="str">
        <f>IF(ISBLANK(B506),"",COUNTA($B$4:B506))</f>
        <v/>
      </c>
      <c r="B506" s="291"/>
      <c r="C506" s="189"/>
      <c r="D506" s="292"/>
      <c r="E506" s="187"/>
      <c r="F506" s="194">
        <f>SUM(F507:F524)</f>
        <v>772843129</v>
      </c>
      <c r="G506" s="186" t="s">
        <v>2270</v>
      </c>
      <c r="I506" s="728">
        <f>SUM(F507:F523)</f>
        <v>725157929</v>
      </c>
    </row>
    <row r="507" spans="1:9" ht="63">
      <c r="A507" s="292">
        <f>IF(ISBLANK(B507),"",COUNTA($B$4:B507))</f>
        <v>459</v>
      </c>
      <c r="B507" s="291" t="s">
        <v>2249</v>
      </c>
      <c r="C507" s="189" t="s">
        <v>2259</v>
      </c>
      <c r="D507" s="292" t="s">
        <v>158</v>
      </c>
      <c r="E507" s="187" t="s">
        <v>2269</v>
      </c>
      <c r="F507" s="188">
        <v>2000000</v>
      </c>
      <c r="G507" s="189" t="s">
        <v>2270</v>
      </c>
    </row>
    <row r="508" spans="1:9" ht="56.25" customHeight="1">
      <c r="A508" s="292">
        <f>IF(ISBLANK(B508),"",COUNTA($B$4:B508))</f>
        <v>460</v>
      </c>
      <c r="B508" s="291" t="s">
        <v>2408</v>
      </c>
      <c r="C508" s="189" t="s">
        <v>2410</v>
      </c>
      <c r="D508" s="292" t="s">
        <v>158</v>
      </c>
      <c r="E508" s="187" t="s">
        <v>2458</v>
      </c>
      <c r="F508" s="188">
        <v>2000000</v>
      </c>
      <c r="G508" s="189" t="s">
        <v>2270</v>
      </c>
    </row>
    <row r="509" spans="1:9" ht="53.25" customHeight="1">
      <c r="A509" s="292">
        <f>IF(ISBLANK(B509),"",COUNTA($B$4:B509))</f>
        <v>461</v>
      </c>
      <c r="B509" s="291" t="s">
        <v>2408</v>
      </c>
      <c r="C509" s="189" t="s">
        <v>2411</v>
      </c>
      <c r="D509" s="292" t="s">
        <v>158</v>
      </c>
      <c r="E509" s="187" t="s">
        <v>2459</v>
      </c>
      <c r="F509" s="188">
        <v>2000000</v>
      </c>
      <c r="G509" s="189" t="s">
        <v>2270</v>
      </c>
    </row>
    <row r="510" spans="1:9" ht="54" customHeight="1">
      <c r="A510" s="292">
        <f>IF(ISBLANK(B510),"",COUNTA($B$4:B510))</f>
        <v>462</v>
      </c>
      <c r="B510" s="291" t="s">
        <v>2408</v>
      </c>
      <c r="C510" s="189" t="s">
        <v>2412</v>
      </c>
      <c r="D510" s="292" t="s">
        <v>158</v>
      </c>
      <c r="E510" s="187" t="s">
        <v>2460</v>
      </c>
      <c r="F510" s="188">
        <v>2000000</v>
      </c>
      <c r="G510" s="189" t="s">
        <v>2270</v>
      </c>
    </row>
    <row r="511" spans="1:9" ht="55.5" customHeight="1">
      <c r="A511" s="292">
        <f>IF(ISBLANK(B511),"",COUNTA($B$4:B511))</f>
        <v>463</v>
      </c>
      <c r="B511" s="291" t="s">
        <v>2408</v>
      </c>
      <c r="C511" s="189" t="s">
        <v>2413</v>
      </c>
      <c r="D511" s="292" t="s">
        <v>158</v>
      </c>
      <c r="E511" s="187" t="s">
        <v>2461</v>
      </c>
      <c r="F511" s="188">
        <v>2000000</v>
      </c>
      <c r="G511" s="189" t="s">
        <v>2270</v>
      </c>
    </row>
    <row r="512" spans="1:9" ht="52.5">
      <c r="A512" s="292">
        <f>IF(ISBLANK(B512),"",COUNTA($B$4:B512))</f>
        <v>464</v>
      </c>
      <c r="B512" s="291" t="s">
        <v>2433</v>
      </c>
      <c r="C512" s="189" t="s">
        <v>2451</v>
      </c>
      <c r="D512" s="292" t="s">
        <v>158</v>
      </c>
      <c r="E512" s="187" t="s">
        <v>2477</v>
      </c>
      <c r="F512" s="188">
        <v>2000000</v>
      </c>
      <c r="G512" s="189" t="s">
        <v>2270</v>
      </c>
    </row>
    <row r="513" spans="1:7" ht="73.5">
      <c r="A513" s="292">
        <f>IF(ISBLANK(B513),"",COUNTA($B$4:B513))</f>
        <v>465</v>
      </c>
      <c r="B513" s="291" t="s">
        <v>2433</v>
      </c>
      <c r="C513" s="189" t="s">
        <v>2454</v>
      </c>
      <c r="D513" s="292" t="s">
        <v>158</v>
      </c>
      <c r="E513" s="187" t="s">
        <v>2481</v>
      </c>
      <c r="F513" s="188">
        <v>97645479</v>
      </c>
      <c r="G513" s="189" t="s">
        <v>2270</v>
      </c>
    </row>
    <row r="514" spans="1:7" ht="73.5">
      <c r="A514" s="292">
        <f>IF(ISBLANK(B514),"",COUNTA($B$4:B514))</f>
        <v>466</v>
      </c>
      <c r="B514" s="291" t="s">
        <v>2433</v>
      </c>
      <c r="C514" s="189" t="s">
        <v>2490</v>
      </c>
      <c r="D514" s="292" t="s">
        <v>158</v>
      </c>
      <c r="E514" s="187" t="s">
        <v>2538</v>
      </c>
      <c r="F514" s="188">
        <v>95410050</v>
      </c>
      <c r="G514" s="189" t="s">
        <v>2270</v>
      </c>
    </row>
    <row r="515" spans="1:7" ht="59.25" customHeight="1">
      <c r="A515" s="292">
        <f>IF(ISBLANK(B515),"",COUNTA($B$4:B515))</f>
        <v>467</v>
      </c>
      <c r="B515" s="291" t="s">
        <v>2602</v>
      </c>
      <c r="C515" s="189" t="s">
        <v>2588</v>
      </c>
      <c r="D515" s="292" t="s">
        <v>158</v>
      </c>
      <c r="E515" s="187" t="s">
        <v>2599</v>
      </c>
      <c r="F515" s="188">
        <v>16573600</v>
      </c>
      <c r="G515" s="189" t="s">
        <v>2270</v>
      </c>
    </row>
    <row r="516" spans="1:7" ht="42">
      <c r="A516" s="292">
        <f>IF(ISBLANK(B516),"",COUNTA($B$4:B516))</f>
        <v>468</v>
      </c>
      <c r="B516" s="291" t="s">
        <v>2806</v>
      </c>
      <c r="C516" s="189" t="s">
        <v>2825</v>
      </c>
      <c r="D516" s="292" t="s">
        <v>158</v>
      </c>
      <c r="E516" s="187" t="s">
        <v>2826</v>
      </c>
      <c r="F516" s="188">
        <v>151200000</v>
      </c>
      <c r="G516" s="189" t="s">
        <v>2270</v>
      </c>
    </row>
    <row r="517" spans="1:7" ht="52.5">
      <c r="A517" s="292">
        <f>IF(ISBLANK(B517),"",COUNTA($B$4:B517))</f>
        <v>469</v>
      </c>
      <c r="B517" s="291" t="s">
        <v>2806</v>
      </c>
      <c r="C517" s="189" t="s">
        <v>2837</v>
      </c>
      <c r="D517" s="292" t="s">
        <v>158</v>
      </c>
      <c r="E517" s="187" t="s">
        <v>2838</v>
      </c>
      <c r="F517" s="188">
        <v>60000000</v>
      </c>
      <c r="G517" s="189" t="s">
        <v>2270</v>
      </c>
    </row>
    <row r="518" spans="1:7" ht="63">
      <c r="A518" s="292">
        <f>IF(ISBLANK(B518),"",COUNTA($B$4:B518))</f>
        <v>470</v>
      </c>
      <c r="B518" s="291" t="s">
        <v>2806</v>
      </c>
      <c r="C518" s="189" t="s">
        <v>2839</v>
      </c>
      <c r="D518" s="292" t="s">
        <v>158</v>
      </c>
      <c r="E518" s="187" t="s">
        <v>2840</v>
      </c>
      <c r="F518" s="188">
        <v>38850000</v>
      </c>
      <c r="G518" s="189" t="s">
        <v>2270</v>
      </c>
    </row>
    <row r="519" spans="1:7" ht="58.5" customHeight="1">
      <c r="A519" s="292">
        <f>IF(ISBLANK(B519),"",COUNTA($B$4:B519))</f>
        <v>471</v>
      </c>
      <c r="B519" s="291" t="s">
        <v>2928</v>
      </c>
      <c r="C519" s="189" t="s">
        <v>2931</v>
      </c>
      <c r="D519" s="292" t="s">
        <v>158</v>
      </c>
      <c r="E519" s="187" t="s">
        <v>2932</v>
      </c>
      <c r="F519" s="188">
        <v>24000000</v>
      </c>
      <c r="G519" s="189" t="s">
        <v>2270</v>
      </c>
    </row>
    <row r="520" spans="1:7" ht="42">
      <c r="A520" s="292">
        <f>IF(ISBLANK(B520),"",COUNTA($B$4:B520))</f>
        <v>472</v>
      </c>
      <c r="B520" s="291" t="s">
        <v>2928</v>
      </c>
      <c r="C520" s="189" t="s">
        <v>2937</v>
      </c>
      <c r="D520" s="292" t="s">
        <v>158</v>
      </c>
      <c r="E520" s="187" t="s">
        <v>2938</v>
      </c>
      <c r="F520" s="188">
        <v>2800000</v>
      </c>
      <c r="G520" s="189" t="s">
        <v>2270</v>
      </c>
    </row>
    <row r="521" spans="1:7" ht="58.5" customHeight="1">
      <c r="A521" s="292">
        <f>IF(ISBLANK(B521),"",COUNTA($B$4:B521))</f>
        <v>473</v>
      </c>
      <c r="B521" s="291" t="s">
        <v>2941</v>
      </c>
      <c r="C521" s="189" t="s">
        <v>2944</v>
      </c>
      <c r="D521" s="292" t="s">
        <v>158</v>
      </c>
      <c r="E521" s="187" t="s">
        <v>2945</v>
      </c>
      <c r="F521" s="188">
        <v>2600000</v>
      </c>
      <c r="G521" s="189" t="s">
        <v>2270</v>
      </c>
    </row>
    <row r="522" spans="1:7" ht="58.5" customHeight="1">
      <c r="A522" s="292">
        <f>IF(ISBLANK(B522),"",COUNTA($B$4:B522))</f>
        <v>474</v>
      </c>
      <c r="B522" s="291" t="s">
        <v>2941</v>
      </c>
      <c r="C522" s="189" t="s">
        <v>2946</v>
      </c>
      <c r="D522" s="292" t="s">
        <v>158</v>
      </c>
      <c r="E522" s="187" t="s">
        <v>2947</v>
      </c>
      <c r="F522" s="188">
        <v>67571800</v>
      </c>
      <c r="G522" s="189" t="s">
        <v>2270</v>
      </c>
    </row>
    <row r="523" spans="1:7" ht="58.5" customHeight="1">
      <c r="A523" s="292">
        <f>IF(ISBLANK(B523),"",COUNTA($B$4:B523))</f>
        <v>475</v>
      </c>
      <c r="B523" s="291" t="s">
        <v>2941</v>
      </c>
      <c r="C523" s="189" t="s">
        <v>2957</v>
      </c>
      <c r="D523" s="292" t="s">
        <v>158</v>
      </c>
      <c r="E523" s="187" t="s">
        <v>2958</v>
      </c>
      <c r="F523" s="188">
        <v>156507000</v>
      </c>
      <c r="G523" s="189" t="s">
        <v>2270</v>
      </c>
    </row>
    <row r="524" spans="1:7" ht="21">
      <c r="A524" s="292" t="str">
        <f>IF(ISBLANK(B524),"",COUNTA($B$4:B524))</f>
        <v/>
      </c>
      <c r="B524" s="291"/>
      <c r="C524" s="189"/>
      <c r="D524" s="292"/>
      <c r="E524" s="190" t="s">
        <v>2373</v>
      </c>
      <c r="F524" s="203">
        <v>47685200</v>
      </c>
      <c r="G524" s="192" t="s">
        <v>319</v>
      </c>
    </row>
    <row r="525" spans="1:7" ht="58.5" customHeight="1">
      <c r="A525" s="292">
        <f>IF(ISBLANK(B525),"",COUNTA($B$4:B525))</f>
        <v>476</v>
      </c>
      <c r="B525" s="291" t="s">
        <v>2941</v>
      </c>
      <c r="C525" s="189" t="s">
        <v>2959</v>
      </c>
      <c r="D525" s="292" t="s">
        <v>158</v>
      </c>
      <c r="E525" s="187" t="s">
        <v>2958</v>
      </c>
      <c r="F525" s="194">
        <v>392395500</v>
      </c>
      <c r="G525" s="186" t="s">
        <v>3004</v>
      </c>
    </row>
    <row r="526" spans="1:7" ht="24" customHeight="1">
      <c r="A526" s="292" t="str">
        <f>IF(ISBLANK(B526),"",COUNTA($B$4:B526))</f>
        <v/>
      </c>
      <c r="B526" s="291"/>
      <c r="C526" s="189"/>
      <c r="D526" s="292"/>
      <c r="E526" s="187"/>
      <c r="F526" s="194">
        <f>F527+F528+F529+F530</f>
        <v>199511044</v>
      </c>
      <c r="G526" s="186" t="s">
        <v>146</v>
      </c>
    </row>
    <row r="527" spans="1:7" ht="58.5" customHeight="1">
      <c r="A527" s="292">
        <f>IF(ISBLANK(B527),"",COUNTA($B$4:B527))</f>
        <v>477</v>
      </c>
      <c r="B527" s="291" t="s">
        <v>2941</v>
      </c>
      <c r="C527" s="189" t="s">
        <v>2964</v>
      </c>
      <c r="D527" s="292" t="s">
        <v>158</v>
      </c>
      <c r="E527" s="187" t="s">
        <v>2961</v>
      </c>
      <c r="F527" s="188">
        <v>94589498</v>
      </c>
      <c r="G527" s="189" t="s">
        <v>146</v>
      </c>
    </row>
    <row r="528" spans="1:7" ht="73.5">
      <c r="A528" s="292">
        <f>IF(ISBLANK(B528),"",COUNTA($B$4:B528))</f>
        <v>478</v>
      </c>
      <c r="B528" s="291" t="s">
        <v>2941</v>
      </c>
      <c r="C528" s="189" t="s">
        <v>2965</v>
      </c>
      <c r="D528" s="292" t="s">
        <v>158</v>
      </c>
      <c r="E528" s="187" t="s">
        <v>2963</v>
      </c>
      <c r="F528" s="188">
        <v>4978395</v>
      </c>
      <c r="G528" s="189" t="s">
        <v>146</v>
      </c>
    </row>
    <row r="529" spans="1:9" ht="65.25" customHeight="1">
      <c r="A529" s="292">
        <f>IF(ISBLANK(B529),"",COUNTA($B$4:B529))</f>
        <v>479</v>
      </c>
      <c r="B529" s="291" t="s">
        <v>2941</v>
      </c>
      <c r="C529" s="189" t="s">
        <v>2966</v>
      </c>
      <c r="D529" s="292" t="s">
        <v>158</v>
      </c>
      <c r="E529" s="187" t="s">
        <v>2967</v>
      </c>
      <c r="F529" s="188">
        <v>94945993</v>
      </c>
      <c r="G529" s="189" t="s">
        <v>146</v>
      </c>
    </row>
    <row r="530" spans="1:9" ht="84">
      <c r="A530" s="292">
        <f>IF(ISBLANK(B530),"",COUNTA($B$4:B530))</f>
        <v>480</v>
      </c>
      <c r="B530" s="291" t="s">
        <v>2941</v>
      </c>
      <c r="C530" s="189" t="s">
        <v>2968</v>
      </c>
      <c r="D530" s="292" t="s">
        <v>158</v>
      </c>
      <c r="E530" s="187" t="s">
        <v>2969</v>
      </c>
      <c r="F530" s="188">
        <v>4997158</v>
      </c>
      <c r="G530" s="189" t="s">
        <v>146</v>
      </c>
    </row>
    <row r="531" spans="1:9" ht="24" customHeight="1">
      <c r="A531" s="292" t="str">
        <f>IF(ISBLANK(B531),"",COUNTA($B$4:B531))</f>
        <v/>
      </c>
      <c r="B531" s="291"/>
      <c r="C531" s="189"/>
      <c r="D531" s="292"/>
      <c r="E531" s="187"/>
      <c r="F531" s="194">
        <f>F532+F533</f>
        <v>197984249</v>
      </c>
      <c r="G531" s="186" t="s">
        <v>87</v>
      </c>
    </row>
    <row r="532" spans="1:9" ht="64.5" customHeight="1">
      <c r="A532" s="292">
        <f>IF(ISBLANK(B532),"",COUNTA($B$4:B532))</f>
        <v>481</v>
      </c>
      <c r="B532" s="291" t="s">
        <v>2941</v>
      </c>
      <c r="C532" s="189" t="s">
        <v>2970</v>
      </c>
      <c r="D532" s="292" t="s">
        <v>158</v>
      </c>
      <c r="E532" s="187" t="s">
        <v>2971</v>
      </c>
      <c r="F532" s="188">
        <v>188085037</v>
      </c>
      <c r="G532" s="189" t="s">
        <v>87</v>
      </c>
    </row>
    <row r="533" spans="1:9" ht="84">
      <c r="A533" s="292">
        <f>IF(ISBLANK(B533),"",COUNTA($B$4:B533))</f>
        <v>482</v>
      </c>
      <c r="B533" s="291" t="s">
        <v>2941</v>
      </c>
      <c r="C533" s="189" t="s">
        <v>2972</v>
      </c>
      <c r="D533" s="292" t="s">
        <v>158</v>
      </c>
      <c r="E533" s="187" t="s">
        <v>2973</v>
      </c>
      <c r="F533" s="188">
        <v>9899212</v>
      </c>
      <c r="G533" s="189" t="s">
        <v>87</v>
      </c>
    </row>
    <row r="534" spans="1:9" ht="31.5">
      <c r="A534" s="292" t="str">
        <f>IF(ISBLANK(B534),"",COUNTA($B$4:B534))</f>
        <v/>
      </c>
      <c r="B534" s="291"/>
      <c r="C534" s="189"/>
      <c r="D534" s="292"/>
      <c r="E534" s="187"/>
      <c r="F534" s="194">
        <f>F535+F536+F537+F538</f>
        <v>98696332</v>
      </c>
      <c r="G534" s="186" t="s">
        <v>88</v>
      </c>
    </row>
    <row r="535" spans="1:9" ht="52.5">
      <c r="A535" s="292">
        <f>IF(ISBLANK(B535),"",COUNTA($B$4:B535))</f>
        <v>483</v>
      </c>
      <c r="B535" s="291" t="s">
        <v>2806</v>
      </c>
      <c r="C535" s="189" t="s">
        <v>2863</v>
      </c>
      <c r="D535" s="292" t="s">
        <v>158</v>
      </c>
      <c r="E535" s="187" t="s">
        <v>2864</v>
      </c>
      <c r="F535" s="188">
        <v>46543489</v>
      </c>
      <c r="G535" s="189" t="s">
        <v>88</v>
      </c>
    </row>
    <row r="536" spans="1:9" ht="73.5">
      <c r="A536" s="292">
        <f>IF(ISBLANK(B536),"",COUNTA($B$4:B536))</f>
        <v>484</v>
      </c>
      <c r="B536" s="291" t="s">
        <v>2806</v>
      </c>
      <c r="C536" s="189" t="s">
        <v>2865</v>
      </c>
      <c r="D536" s="292" t="s">
        <v>158</v>
      </c>
      <c r="E536" s="187" t="s">
        <v>2866</v>
      </c>
      <c r="F536" s="188">
        <v>2449657</v>
      </c>
      <c r="G536" s="189" t="s">
        <v>88</v>
      </c>
    </row>
    <row r="537" spans="1:9" ht="58.5" customHeight="1">
      <c r="A537" s="292">
        <f>IF(ISBLANK(B537),"",COUNTA($B$4:B537))</f>
        <v>485</v>
      </c>
      <c r="B537" s="291" t="s">
        <v>2941</v>
      </c>
      <c r="C537" s="189" t="s">
        <v>2960</v>
      </c>
      <c r="D537" s="292" t="s">
        <v>158</v>
      </c>
      <c r="E537" s="187" t="s">
        <v>2961</v>
      </c>
      <c r="F537" s="188">
        <v>47218027</v>
      </c>
      <c r="G537" s="189" t="s">
        <v>88</v>
      </c>
    </row>
    <row r="538" spans="1:9" ht="73.5">
      <c r="A538" s="292">
        <f>IF(ISBLANK(B538),"",COUNTA($B$4:B538))</f>
        <v>486</v>
      </c>
      <c r="B538" s="291" t="s">
        <v>2941</v>
      </c>
      <c r="C538" s="189" t="s">
        <v>2962</v>
      </c>
      <c r="D538" s="292" t="s">
        <v>158</v>
      </c>
      <c r="E538" s="187" t="s">
        <v>2963</v>
      </c>
      <c r="F538" s="188">
        <v>2485159</v>
      </c>
      <c r="G538" s="189" t="s">
        <v>88</v>
      </c>
    </row>
    <row r="539" spans="1:9" ht="24" customHeight="1">
      <c r="A539" s="292" t="str">
        <f>IF(ISBLANK(B539),"",COUNTA($B$4:B539))</f>
        <v/>
      </c>
      <c r="B539" s="291"/>
      <c r="C539" s="189"/>
      <c r="D539" s="292"/>
      <c r="E539" s="187"/>
      <c r="F539" s="194">
        <f>F540+F541+F542+F543</f>
        <v>107414100</v>
      </c>
      <c r="G539" s="186" t="s">
        <v>92</v>
      </c>
      <c r="I539" s="728">
        <f>F540+F541+F542</f>
        <v>81914100</v>
      </c>
    </row>
    <row r="540" spans="1:9" ht="52.5">
      <c r="A540" s="292">
        <f>IF(ISBLANK(B540),"",COUNTA($B$4:B540))</f>
        <v>487</v>
      </c>
      <c r="B540" s="291" t="s">
        <v>2287</v>
      </c>
      <c r="C540" s="189" t="s">
        <v>2735</v>
      </c>
      <c r="D540" s="292" t="s">
        <v>158</v>
      </c>
      <c r="E540" s="187" t="s">
        <v>2318</v>
      </c>
      <c r="F540" s="188">
        <v>49600000</v>
      </c>
      <c r="G540" s="189" t="s">
        <v>92</v>
      </c>
    </row>
    <row r="541" spans="1:9" ht="63">
      <c r="A541" s="292">
        <f>IF(ISBLANK(B541),"",COUNTA($B$4:B541))</f>
        <v>488</v>
      </c>
      <c r="B541" s="291" t="s">
        <v>2287</v>
      </c>
      <c r="C541" s="189" t="s">
        <v>2736</v>
      </c>
      <c r="D541" s="292" t="s">
        <v>158</v>
      </c>
      <c r="E541" s="187" t="s">
        <v>2319</v>
      </c>
      <c r="F541" s="188">
        <v>12935000</v>
      </c>
      <c r="G541" s="189" t="s">
        <v>92</v>
      </c>
    </row>
    <row r="542" spans="1:9" ht="63">
      <c r="A542" s="292">
        <f>IF(ISBLANK(B542),"",COUNTA($B$4:B542))</f>
        <v>489</v>
      </c>
      <c r="B542" s="291" t="s">
        <v>2287</v>
      </c>
      <c r="C542" s="189" t="s">
        <v>2737</v>
      </c>
      <c r="D542" s="292" t="s">
        <v>158</v>
      </c>
      <c r="E542" s="187" t="s">
        <v>2320</v>
      </c>
      <c r="F542" s="188">
        <v>19379100</v>
      </c>
      <c r="G542" s="189" t="s">
        <v>92</v>
      </c>
    </row>
    <row r="543" spans="1:9">
      <c r="A543" s="292" t="str">
        <f>IF(ISBLANK(B543),"",COUNTA($B$4:B543))</f>
        <v/>
      </c>
      <c r="B543" s="291"/>
      <c r="C543" s="189"/>
      <c r="D543" s="292"/>
      <c r="E543" s="190" t="s">
        <v>2373</v>
      </c>
      <c r="F543" s="203">
        <v>25500000</v>
      </c>
      <c r="G543" s="192" t="s">
        <v>92</v>
      </c>
    </row>
    <row r="544" spans="1:9" ht="24" customHeight="1">
      <c r="A544" s="292" t="str">
        <f>IF(ISBLANK(B544),"",COUNTA($B$4:B544))</f>
        <v/>
      </c>
      <c r="B544" s="291"/>
      <c r="C544" s="189"/>
      <c r="D544" s="292"/>
      <c r="E544" s="187"/>
      <c r="F544" s="194">
        <f>SUM(F545:F551)</f>
        <v>207443000</v>
      </c>
      <c r="G544" s="186" t="s">
        <v>94</v>
      </c>
      <c r="I544" s="728">
        <f>F545+F546+F547+F548+F549+F550</f>
        <v>112050000</v>
      </c>
    </row>
    <row r="545" spans="1:11" ht="84">
      <c r="A545" s="292">
        <f>IF(ISBLANK(B545),"",COUNTA($B$4:B545))</f>
        <v>490</v>
      </c>
      <c r="B545" s="291" t="s">
        <v>2115</v>
      </c>
      <c r="C545" s="189" t="s">
        <v>2738</v>
      </c>
      <c r="D545" s="292" t="s">
        <v>158</v>
      </c>
      <c r="E545" s="187" t="s">
        <v>2172</v>
      </c>
      <c r="F545" s="188">
        <v>43750000</v>
      </c>
      <c r="G545" s="189" t="s">
        <v>94</v>
      </c>
    </row>
    <row r="546" spans="1:11" ht="77.25" customHeight="1">
      <c r="A546" s="292">
        <f>IF(ISBLANK(B546),"",COUNTA($B$4:B546))</f>
        <v>491</v>
      </c>
      <c r="B546" s="291" t="s">
        <v>2202</v>
      </c>
      <c r="C546" s="189" t="s">
        <v>2739</v>
      </c>
      <c r="D546" s="292" t="s">
        <v>158</v>
      </c>
      <c r="E546" s="187" t="s">
        <v>2221</v>
      </c>
      <c r="F546" s="188">
        <v>12250000</v>
      </c>
      <c r="G546" s="189" t="s">
        <v>94</v>
      </c>
    </row>
    <row r="547" spans="1:11" ht="73.5">
      <c r="A547" s="292">
        <f>IF(ISBLANK(B547),"",COUNTA($B$4:B547))</f>
        <v>492</v>
      </c>
      <c r="B547" s="291" t="s">
        <v>2551</v>
      </c>
      <c r="C547" s="189" t="s">
        <v>2776</v>
      </c>
      <c r="D547" s="292" t="s">
        <v>158</v>
      </c>
      <c r="E547" s="187" t="s">
        <v>2560</v>
      </c>
      <c r="F547" s="188">
        <v>23400000</v>
      </c>
      <c r="G547" s="189" t="s">
        <v>94</v>
      </c>
    </row>
    <row r="548" spans="1:11" ht="52.5">
      <c r="A548" s="292">
        <f>IF(ISBLANK(B548),"",COUNTA($B$4:B548))</f>
        <v>493</v>
      </c>
      <c r="B548" s="291" t="s">
        <v>2551</v>
      </c>
      <c r="C548" s="189" t="s">
        <v>2553</v>
      </c>
      <c r="D548" s="292" t="s">
        <v>158</v>
      </c>
      <c r="E548" s="187" t="s">
        <v>2581</v>
      </c>
      <c r="F548" s="188">
        <v>6000000</v>
      </c>
      <c r="G548" s="189" t="s">
        <v>94</v>
      </c>
      <c r="K548" s="228"/>
    </row>
    <row r="549" spans="1:11" ht="63">
      <c r="A549" s="292">
        <f>IF(ISBLANK(B549),"",COUNTA($B$4:B549))</f>
        <v>494</v>
      </c>
      <c r="B549" s="291" t="s">
        <v>2551</v>
      </c>
      <c r="C549" s="189" t="s">
        <v>2796</v>
      </c>
      <c r="D549" s="292" t="s">
        <v>158</v>
      </c>
      <c r="E549" s="187" t="s">
        <v>2582</v>
      </c>
      <c r="F549" s="188">
        <v>19500000</v>
      </c>
      <c r="G549" s="189" t="s">
        <v>94</v>
      </c>
    </row>
    <row r="550" spans="1:11" ht="42">
      <c r="A550" s="292">
        <f>IF(ISBLANK(B550),"",COUNTA($B$4:B550))</f>
        <v>495</v>
      </c>
      <c r="B550" s="291" t="s">
        <v>2806</v>
      </c>
      <c r="C550" s="189" t="s">
        <v>2861</v>
      </c>
      <c r="D550" s="292" t="s">
        <v>158</v>
      </c>
      <c r="E550" s="187" t="s">
        <v>2862</v>
      </c>
      <c r="F550" s="188">
        <v>7150000</v>
      </c>
      <c r="G550" s="189" t="s">
        <v>94</v>
      </c>
    </row>
    <row r="551" spans="1:11" ht="21">
      <c r="A551" s="292" t="str">
        <f>IF(ISBLANK(B551),"",COUNTA($B$4:B551))</f>
        <v/>
      </c>
      <c r="B551" s="291"/>
      <c r="C551" s="189"/>
      <c r="D551" s="292"/>
      <c r="E551" s="190" t="s">
        <v>2373</v>
      </c>
      <c r="F551" s="203">
        <v>95393000</v>
      </c>
      <c r="G551" s="192" t="s">
        <v>94</v>
      </c>
    </row>
    <row r="552" spans="1:11" ht="63">
      <c r="A552" s="292">
        <f>IF(ISBLANK(B552),"",COUNTA($B$4:B552))</f>
        <v>496</v>
      </c>
      <c r="B552" s="291" t="s">
        <v>2115</v>
      </c>
      <c r="C552" s="189" t="s">
        <v>2740</v>
      </c>
      <c r="D552" s="292" t="s">
        <v>158</v>
      </c>
      <c r="E552" s="187" t="s">
        <v>2169</v>
      </c>
      <c r="F552" s="194">
        <v>42900000</v>
      </c>
      <c r="G552" s="186" t="s">
        <v>96</v>
      </c>
    </row>
    <row r="553" spans="1:11" ht="24" customHeight="1">
      <c r="A553" s="292" t="str">
        <f>IF(ISBLANK(B553),"",COUNTA($B$4:B553))</f>
        <v/>
      </c>
      <c r="B553" s="291"/>
      <c r="C553" s="189"/>
      <c r="D553" s="292"/>
      <c r="E553" s="187"/>
      <c r="F553" s="194">
        <f>F554+F555+F556+F557</f>
        <v>50080000</v>
      </c>
      <c r="G553" s="186" t="s">
        <v>101</v>
      </c>
      <c r="I553" s="728">
        <f>F554+F555+F556</f>
        <v>17380000</v>
      </c>
    </row>
    <row r="554" spans="1:11" ht="46.5" customHeight="1">
      <c r="A554" s="292">
        <f>IF(ISBLANK(B554),"",COUNTA($B$4:B554))</f>
        <v>497</v>
      </c>
      <c r="B554" s="291" t="s">
        <v>2551</v>
      </c>
      <c r="C554" s="189" t="s">
        <v>2794</v>
      </c>
      <c r="D554" s="292" t="s">
        <v>158</v>
      </c>
      <c r="E554" s="187" t="s">
        <v>2579</v>
      </c>
      <c r="F554" s="188">
        <v>5500000</v>
      </c>
      <c r="G554" s="189" t="s">
        <v>101</v>
      </c>
    </row>
    <row r="555" spans="1:11" ht="52.5">
      <c r="A555" s="292">
        <f>IF(ISBLANK(B555),"",COUNTA($B$4:B555))</f>
        <v>498</v>
      </c>
      <c r="B555" s="291" t="s">
        <v>2551</v>
      </c>
      <c r="C555" s="189" t="s">
        <v>2795</v>
      </c>
      <c r="D555" s="292" t="s">
        <v>158</v>
      </c>
      <c r="E555" s="187" t="s">
        <v>2580</v>
      </c>
      <c r="F555" s="188">
        <v>5000000</v>
      </c>
      <c r="G555" s="189" t="s">
        <v>101</v>
      </c>
    </row>
    <row r="556" spans="1:11" ht="52.5">
      <c r="A556" s="292">
        <f>IF(ISBLANK(B556),"",COUNTA($B$4:B556))</f>
        <v>499</v>
      </c>
      <c r="B556" s="291" t="s">
        <v>2806</v>
      </c>
      <c r="C556" s="189" t="s">
        <v>2831</v>
      </c>
      <c r="D556" s="292" t="s">
        <v>158</v>
      </c>
      <c r="E556" s="187" t="s">
        <v>2832</v>
      </c>
      <c r="F556" s="188">
        <v>6880000</v>
      </c>
      <c r="G556" s="189" t="s">
        <v>101</v>
      </c>
    </row>
    <row r="557" spans="1:11" ht="21">
      <c r="A557" s="292" t="str">
        <f>IF(ISBLANK(B557),"",COUNTA($B$4:B557))</f>
        <v/>
      </c>
      <c r="B557" s="291"/>
      <c r="C557" s="189"/>
      <c r="D557" s="292"/>
      <c r="E557" s="190" t="s">
        <v>2373</v>
      </c>
      <c r="F557" s="203">
        <v>32700000</v>
      </c>
      <c r="G557" s="192" t="s">
        <v>101</v>
      </c>
    </row>
    <row r="558" spans="1:11" ht="52.5">
      <c r="A558" s="292">
        <f>IF(ISBLANK(B558),"",COUNTA($B$4:B558))</f>
        <v>500</v>
      </c>
      <c r="B558" s="291" t="s">
        <v>2115</v>
      </c>
      <c r="C558" s="189" t="s">
        <v>2121</v>
      </c>
      <c r="D558" s="292" t="s">
        <v>158</v>
      </c>
      <c r="E558" s="187" t="s">
        <v>2122</v>
      </c>
      <c r="F558" s="194">
        <v>35000000</v>
      </c>
      <c r="G558" s="186" t="s">
        <v>1016</v>
      </c>
    </row>
    <row r="559" spans="1:11" ht="31.5">
      <c r="A559" s="292" t="str">
        <f>IF(ISBLANK(B559),"",COUNTA($B$4:B559))</f>
        <v/>
      </c>
      <c r="B559" s="291"/>
      <c r="C559" s="189"/>
      <c r="D559" s="292"/>
      <c r="E559" s="187"/>
      <c r="F559" s="194">
        <f>F560+F561+F562+F563</f>
        <v>60075000</v>
      </c>
      <c r="G559" s="186" t="s">
        <v>104</v>
      </c>
      <c r="I559" s="728">
        <f>F560+F561+F562</f>
        <v>35660000</v>
      </c>
    </row>
    <row r="560" spans="1:11" ht="63">
      <c r="A560" s="292">
        <f>IF(ISBLANK(B560),"",COUNTA($B$4:B560))</f>
        <v>501</v>
      </c>
      <c r="B560" s="291" t="s">
        <v>2115</v>
      </c>
      <c r="C560" s="189" t="s">
        <v>2741</v>
      </c>
      <c r="D560" s="292" t="s">
        <v>158</v>
      </c>
      <c r="E560" s="187" t="s">
        <v>2165</v>
      </c>
      <c r="F560" s="188">
        <v>12860000</v>
      </c>
      <c r="G560" s="189" t="s">
        <v>104</v>
      </c>
    </row>
    <row r="561" spans="1:9" ht="52.5">
      <c r="A561" s="292">
        <f>IF(ISBLANK(B561),"",COUNTA($B$4:B561))</f>
        <v>502</v>
      </c>
      <c r="B561" s="291" t="s">
        <v>2806</v>
      </c>
      <c r="C561" s="189" t="s">
        <v>2827</v>
      </c>
      <c r="D561" s="292" t="s">
        <v>158</v>
      </c>
      <c r="E561" s="187" t="s">
        <v>2828</v>
      </c>
      <c r="F561" s="188">
        <v>6000000</v>
      </c>
      <c r="G561" s="189" t="s">
        <v>104</v>
      </c>
    </row>
    <row r="562" spans="1:9" ht="63">
      <c r="A562" s="292">
        <f>IF(ISBLANK(B562),"",COUNTA($B$4:B562))</f>
        <v>503</v>
      </c>
      <c r="B562" s="291" t="s">
        <v>2806</v>
      </c>
      <c r="C562" s="189" t="s">
        <v>2829</v>
      </c>
      <c r="D562" s="292" t="s">
        <v>158</v>
      </c>
      <c r="E562" s="187" t="s">
        <v>2830</v>
      </c>
      <c r="F562" s="188">
        <v>16800000</v>
      </c>
      <c r="G562" s="189" t="s">
        <v>104</v>
      </c>
    </row>
    <row r="563" spans="1:9" ht="21">
      <c r="A563" s="292" t="str">
        <f>IF(ISBLANK(B563),"",COUNTA($B$4:B563))</f>
        <v/>
      </c>
      <c r="B563" s="291"/>
      <c r="C563" s="189"/>
      <c r="D563" s="292"/>
      <c r="E563" s="190" t="s">
        <v>2373</v>
      </c>
      <c r="F563" s="203">
        <v>24415000</v>
      </c>
      <c r="G563" s="192" t="s">
        <v>104</v>
      </c>
    </row>
    <row r="564" spans="1:9" ht="52.5">
      <c r="A564" s="292">
        <f>IF(ISBLANK(B564),"",COUNTA($B$4:B564))</f>
        <v>504</v>
      </c>
      <c r="B564" s="291" t="s">
        <v>2115</v>
      </c>
      <c r="C564" s="189" t="s">
        <v>2742</v>
      </c>
      <c r="D564" s="292" t="s">
        <v>158</v>
      </c>
      <c r="E564" s="187" t="s">
        <v>2171</v>
      </c>
      <c r="F564" s="194">
        <v>25680000</v>
      </c>
      <c r="G564" s="186" t="s">
        <v>106</v>
      </c>
    </row>
    <row r="565" spans="1:9" ht="47.25" customHeight="1">
      <c r="A565" s="292" t="str">
        <f>IF(ISBLANK(B565),"",COUNTA($B$4:B565))</f>
        <v/>
      </c>
      <c r="B565" s="291"/>
      <c r="C565" s="189"/>
      <c r="D565" s="292"/>
      <c r="E565" s="187"/>
      <c r="F565" s="194">
        <f>SUM(F566:F583)</f>
        <v>4894081280</v>
      </c>
      <c r="G565" s="186" t="s">
        <v>108</v>
      </c>
      <c r="I565" s="728"/>
    </row>
    <row r="566" spans="1:9" ht="73.5">
      <c r="A566" s="292">
        <f>IF(ISBLANK(B566),"",COUNTA($B$4:B566))</f>
        <v>505</v>
      </c>
      <c r="B566" s="291" t="s">
        <v>2195</v>
      </c>
      <c r="C566" s="189" t="s">
        <v>2743</v>
      </c>
      <c r="D566" s="292" t="s">
        <v>158</v>
      </c>
      <c r="E566" s="187" t="s">
        <v>2203</v>
      </c>
      <c r="F566" s="188">
        <v>2381280</v>
      </c>
      <c r="G566" s="189" t="s">
        <v>108</v>
      </c>
    </row>
    <row r="567" spans="1:9" ht="42">
      <c r="A567" s="292">
        <f>IF(ISBLANK(B567),"",COUNTA($B$4:B567))</f>
        <v>506</v>
      </c>
      <c r="B567" s="291" t="s">
        <v>2202</v>
      </c>
      <c r="C567" s="189" t="s">
        <v>2744</v>
      </c>
      <c r="D567" s="292" t="s">
        <v>158</v>
      </c>
      <c r="E567" s="187" t="s">
        <v>2228</v>
      </c>
      <c r="F567" s="188">
        <v>564000000</v>
      </c>
      <c r="G567" s="189" t="s">
        <v>108</v>
      </c>
    </row>
    <row r="568" spans="1:9" ht="42">
      <c r="A568" s="292">
        <f>IF(ISBLANK(B568),"",COUNTA($B$4:B568))</f>
        <v>507</v>
      </c>
      <c r="B568" s="291" t="s">
        <v>2202</v>
      </c>
      <c r="C568" s="189" t="s">
        <v>2745</v>
      </c>
      <c r="D568" s="292" t="s">
        <v>158</v>
      </c>
      <c r="E568" s="187" t="s">
        <v>2229</v>
      </c>
      <c r="F568" s="188">
        <v>272400000</v>
      </c>
      <c r="G568" s="189" t="s">
        <v>108</v>
      </c>
    </row>
    <row r="569" spans="1:9" ht="42">
      <c r="A569" s="292">
        <f>IF(ISBLANK(B569),"",COUNTA($B$4:B569))</f>
        <v>508</v>
      </c>
      <c r="B569" s="291" t="s">
        <v>2202</v>
      </c>
      <c r="C569" s="189" t="s">
        <v>2746</v>
      </c>
      <c r="D569" s="292" t="s">
        <v>158</v>
      </c>
      <c r="E569" s="187" t="s">
        <v>2242</v>
      </c>
      <c r="F569" s="188">
        <v>467200000</v>
      </c>
      <c r="G569" s="189" t="s">
        <v>108</v>
      </c>
    </row>
    <row r="570" spans="1:9" ht="42">
      <c r="A570" s="292">
        <f>IF(ISBLANK(B570),"",COUNTA($B$4:B570))</f>
        <v>509</v>
      </c>
      <c r="B570" s="291" t="s">
        <v>2202</v>
      </c>
      <c r="C570" s="189" t="s">
        <v>2747</v>
      </c>
      <c r="D570" s="292" t="s">
        <v>158</v>
      </c>
      <c r="E570" s="187" t="s">
        <v>2243</v>
      </c>
      <c r="F570" s="188">
        <v>228800000</v>
      </c>
      <c r="G570" s="189" t="s">
        <v>108</v>
      </c>
    </row>
    <row r="571" spans="1:9" ht="42">
      <c r="A571" s="292">
        <f>IF(ISBLANK(B571),"",COUNTA($B$4:B571))</f>
        <v>510</v>
      </c>
      <c r="B571" s="291" t="s">
        <v>2202</v>
      </c>
      <c r="C571" s="189" t="s">
        <v>2748</v>
      </c>
      <c r="D571" s="292" t="s">
        <v>158</v>
      </c>
      <c r="E571" s="187" t="s">
        <v>2244</v>
      </c>
      <c r="F571" s="188">
        <v>700000000</v>
      </c>
      <c r="G571" s="189" t="s">
        <v>108</v>
      </c>
    </row>
    <row r="572" spans="1:9" ht="42">
      <c r="A572" s="292">
        <f>IF(ISBLANK(B572),"",COUNTA($B$4:B572))</f>
        <v>511</v>
      </c>
      <c r="B572" s="291" t="s">
        <v>2249</v>
      </c>
      <c r="C572" s="189" t="s">
        <v>2749</v>
      </c>
      <c r="D572" s="292" t="s">
        <v>158</v>
      </c>
      <c r="E572" s="187" t="s">
        <v>2285</v>
      </c>
      <c r="F572" s="188">
        <v>643400000</v>
      </c>
      <c r="G572" s="189" t="s">
        <v>108</v>
      </c>
    </row>
    <row r="573" spans="1:9" ht="42">
      <c r="A573" s="292">
        <f>IF(ISBLANK(B573),"",COUNTA($B$4:B573))</f>
        <v>512</v>
      </c>
      <c r="B573" s="291" t="s">
        <v>2374</v>
      </c>
      <c r="C573" s="189" t="s">
        <v>2750</v>
      </c>
      <c r="D573" s="292" t="s">
        <v>158</v>
      </c>
      <c r="E573" s="187" t="s">
        <v>2404</v>
      </c>
      <c r="F573" s="188">
        <v>554400000</v>
      </c>
      <c r="G573" s="189" t="s">
        <v>108</v>
      </c>
    </row>
    <row r="574" spans="1:9" ht="42">
      <c r="A574" s="292">
        <f>IF(ISBLANK(B574),"",COUNTA($B$4:B574))</f>
        <v>513</v>
      </c>
      <c r="B574" s="291" t="s">
        <v>2374</v>
      </c>
      <c r="C574" s="189" t="s">
        <v>2751</v>
      </c>
      <c r="D574" s="292" t="s">
        <v>158</v>
      </c>
      <c r="E574" s="187" t="s">
        <v>2405</v>
      </c>
      <c r="F574" s="188">
        <v>122100000</v>
      </c>
      <c r="G574" s="189" t="s">
        <v>108</v>
      </c>
    </row>
    <row r="575" spans="1:9" ht="42">
      <c r="A575" s="292">
        <f>IF(ISBLANK(B575),"",COUNTA($B$4:B575))</f>
        <v>514</v>
      </c>
      <c r="B575" s="291" t="s">
        <v>2374</v>
      </c>
      <c r="C575" s="189" t="s">
        <v>2752</v>
      </c>
      <c r="D575" s="292" t="s">
        <v>158</v>
      </c>
      <c r="E575" s="187" t="s">
        <v>2406</v>
      </c>
      <c r="F575" s="188">
        <v>556600000</v>
      </c>
      <c r="G575" s="189" t="s">
        <v>108</v>
      </c>
    </row>
    <row r="576" spans="1:9" ht="42">
      <c r="A576" s="292">
        <f>IF(ISBLANK(B576),"",COUNTA($B$4:B576))</f>
        <v>515</v>
      </c>
      <c r="B576" s="291" t="s">
        <v>2551</v>
      </c>
      <c r="C576" s="189" t="s">
        <v>2753</v>
      </c>
      <c r="D576" s="292" t="s">
        <v>158</v>
      </c>
      <c r="E576" s="187" t="s">
        <v>2554</v>
      </c>
      <c r="F576" s="188">
        <v>116800000</v>
      </c>
      <c r="G576" s="189" t="s">
        <v>108</v>
      </c>
    </row>
    <row r="577" spans="1:9" ht="42">
      <c r="A577" s="292">
        <f>IF(ISBLANK(B577),"",COUNTA($B$4:B577))</f>
        <v>516</v>
      </c>
      <c r="B577" s="291" t="s">
        <v>2551</v>
      </c>
      <c r="C577" s="189" t="s">
        <v>2754</v>
      </c>
      <c r="D577" s="292" t="s">
        <v>158</v>
      </c>
      <c r="E577" s="187" t="s">
        <v>2555</v>
      </c>
      <c r="F577" s="188">
        <v>57200000</v>
      </c>
      <c r="G577" s="189" t="s">
        <v>108</v>
      </c>
    </row>
    <row r="578" spans="1:9" ht="42">
      <c r="A578" s="292">
        <f>IF(ISBLANK(B578),"",COUNTA($B$4:B578))</f>
        <v>517</v>
      </c>
      <c r="B578" s="291" t="s">
        <v>2551</v>
      </c>
      <c r="C578" s="189" t="s">
        <v>2755</v>
      </c>
      <c r="D578" s="292" t="s">
        <v>158</v>
      </c>
      <c r="E578" s="187" t="s">
        <v>2556</v>
      </c>
      <c r="F578" s="188">
        <v>177400000</v>
      </c>
      <c r="G578" s="189" t="s">
        <v>108</v>
      </c>
    </row>
    <row r="579" spans="1:9" ht="42">
      <c r="A579" s="292">
        <f>IF(ISBLANK(B579),"",COUNTA($B$4:B579))</f>
        <v>518</v>
      </c>
      <c r="B579" s="291" t="s">
        <v>2551</v>
      </c>
      <c r="C579" s="189" t="s">
        <v>2756</v>
      </c>
      <c r="D579" s="292" t="s">
        <v>158</v>
      </c>
      <c r="E579" s="187" t="s">
        <v>2557</v>
      </c>
      <c r="F579" s="188">
        <v>177200000</v>
      </c>
      <c r="G579" s="189" t="s">
        <v>108</v>
      </c>
    </row>
    <row r="580" spans="1:9" ht="42">
      <c r="A580" s="292">
        <f>IF(ISBLANK(B580),"",COUNTA($B$4:B580))</f>
        <v>519</v>
      </c>
      <c r="B580" s="291" t="s">
        <v>2551</v>
      </c>
      <c r="C580" s="189" t="s">
        <v>2757</v>
      </c>
      <c r="D580" s="292" t="s">
        <v>158</v>
      </c>
      <c r="E580" s="187" t="s">
        <v>2558</v>
      </c>
      <c r="F580" s="188">
        <v>68100000</v>
      </c>
      <c r="G580" s="189" t="s">
        <v>108</v>
      </c>
    </row>
    <row r="581" spans="1:9" ht="42">
      <c r="A581" s="292">
        <f>IF(ISBLANK(B581),"",COUNTA($B$4:B581))</f>
        <v>520</v>
      </c>
      <c r="B581" s="291" t="s">
        <v>2551</v>
      </c>
      <c r="C581" s="189" t="s">
        <v>2775</v>
      </c>
      <c r="D581" s="292" t="s">
        <v>158</v>
      </c>
      <c r="E581" s="187" t="s">
        <v>2559</v>
      </c>
      <c r="F581" s="188">
        <v>141000000</v>
      </c>
      <c r="G581" s="189" t="s">
        <v>108</v>
      </c>
    </row>
    <row r="582" spans="1:9" ht="63">
      <c r="A582" s="292">
        <f>IF(ISBLANK(B582),"",COUNTA($B$4:B582))</f>
        <v>521</v>
      </c>
      <c r="B582" s="291" t="s">
        <v>2551</v>
      </c>
      <c r="C582" s="189" t="s">
        <v>2792</v>
      </c>
      <c r="D582" s="292" t="s">
        <v>158</v>
      </c>
      <c r="E582" s="187" t="s">
        <v>2577</v>
      </c>
      <c r="F582" s="188">
        <v>11100000</v>
      </c>
      <c r="G582" s="189" t="s">
        <v>108</v>
      </c>
    </row>
    <row r="583" spans="1:9" ht="63">
      <c r="A583" s="292">
        <f>IF(ISBLANK(B583),"",COUNTA($B$4:B583))</f>
        <v>522</v>
      </c>
      <c r="B583" s="291" t="s">
        <v>2551</v>
      </c>
      <c r="C583" s="189" t="s">
        <v>2793</v>
      </c>
      <c r="D583" s="292" t="s">
        <v>158</v>
      </c>
      <c r="E583" s="187" t="s">
        <v>2578</v>
      </c>
      <c r="F583" s="188">
        <v>34000000</v>
      </c>
      <c r="G583" s="189" t="s">
        <v>108</v>
      </c>
    </row>
    <row r="584" spans="1:9" ht="42">
      <c r="A584" s="292" t="str">
        <f>IF(ISBLANK(B584),"",COUNTA($B$4:B584))</f>
        <v/>
      </c>
      <c r="B584" s="291"/>
      <c r="C584" s="189"/>
      <c r="D584" s="292"/>
      <c r="E584" s="187"/>
      <c r="F584" s="194">
        <f>F585+F586</f>
        <v>62670500</v>
      </c>
      <c r="G584" s="186" t="s">
        <v>2550</v>
      </c>
    </row>
    <row r="585" spans="1:9" ht="73.5">
      <c r="A585" s="292">
        <f>IF(ISBLANK(B585),"",COUNTA($B$4:B585))</f>
        <v>523</v>
      </c>
      <c r="B585" s="291" t="s">
        <v>2408</v>
      </c>
      <c r="C585" s="189" t="s">
        <v>2758</v>
      </c>
      <c r="D585" s="292" t="s">
        <v>158</v>
      </c>
      <c r="E585" s="187" t="s">
        <v>2465</v>
      </c>
      <c r="F585" s="188">
        <v>15808000</v>
      </c>
      <c r="G585" s="189" t="s">
        <v>2550</v>
      </c>
    </row>
    <row r="586" spans="1:9" ht="73.5">
      <c r="A586" s="292">
        <f>IF(ISBLANK(B586),"",COUNTA($B$4:B586))</f>
        <v>524</v>
      </c>
      <c r="B586" s="291" t="s">
        <v>2433</v>
      </c>
      <c r="C586" s="189" t="s">
        <v>2759</v>
      </c>
      <c r="D586" s="292" t="s">
        <v>158</v>
      </c>
      <c r="E586" s="187" t="s">
        <v>2478</v>
      </c>
      <c r="F586" s="188">
        <v>46862500</v>
      </c>
      <c r="G586" s="189" t="s">
        <v>2550</v>
      </c>
    </row>
    <row r="587" spans="1:9" ht="42">
      <c r="A587" s="292" t="str">
        <f>IF(ISBLANK(B587),"",COUNTA($B$4:B587))</f>
        <v/>
      </c>
      <c r="B587" s="291"/>
      <c r="C587" s="189"/>
      <c r="D587" s="292"/>
      <c r="E587" s="187"/>
      <c r="F587" s="194">
        <f>F588+F589+F590+F591</f>
        <v>64875000</v>
      </c>
      <c r="G587" s="186" t="s">
        <v>2194</v>
      </c>
      <c r="I587" s="728"/>
    </row>
    <row r="588" spans="1:9" ht="63">
      <c r="A588" s="292">
        <f>IF(ISBLANK(B588),"",COUNTA($B$4:B588))</f>
        <v>525</v>
      </c>
      <c r="B588" s="291" t="s">
        <v>2115</v>
      </c>
      <c r="C588" s="189" t="s">
        <v>2760</v>
      </c>
      <c r="D588" s="292" t="s">
        <v>158</v>
      </c>
      <c r="E588" s="187" t="s">
        <v>2184</v>
      </c>
      <c r="F588" s="188">
        <v>11925000</v>
      </c>
      <c r="G588" s="189" t="s">
        <v>2194</v>
      </c>
    </row>
    <row r="589" spans="1:9" ht="63">
      <c r="A589" s="292">
        <f>IF(ISBLANK(B589),"",COUNTA($B$4:B589))</f>
        <v>526</v>
      </c>
      <c r="B589" s="291" t="s">
        <v>2202</v>
      </c>
      <c r="C589" s="189" t="s">
        <v>2761</v>
      </c>
      <c r="D589" s="292" t="s">
        <v>158</v>
      </c>
      <c r="E589" s="187" t="s">
        <v>2220</v>
      </c>
      <c r="F589" s="188">
        <v>13200000</v>
      </c>
      <c r="G589" s="189" t="s">
        <v>2194</v>
      </c>
    </row>
    <row r="590" spans="1:9" ht="52.5">
      <c r="A590" s="292">
        <f>IF(ISBLANK(B590),"",COUNTA($B$4:B590))</f>
        <v>527</v>
      </c>
      <c r="B590" s="291" t="s">
        <v>2408</v>
      </c>
      <c r="C590" s="189" t="s">
        <v>2762</v>
      </c>
      <c r="D590" s="292" t="s">
        <v>158</v>
      </c>
      <c r="E590" s="187" t="s">
        <v>2462</v>
      </c>
      <c r="F590" s="188">
        <v>15000000</v>
      </c>
      <c r="G590" s="189" t="s">
        <v>2194</v>
      </c>
    </row>
    <row r="591" spans="1:9" ht="52.5">
      <c r="A591" s="292">
        <f>IF(ISBLANK(B591),"",COUNTA($B$4:B591))</f>
        <v>528</v>
      </c>
      <c r="B591" s="291" t="s">
        <v>2433</v>
      </c>
      <c r="C591" s="189" t="s">
        <v>2763</v>
      </c>
      <c r="D591" s="292" t="s">
        <v>158</v>
      </c>
      <c r="E591" s="187" t="s">
        <v>2475</v>
      </c>
      <c r="F591" s="188">
        <v>24750000</v>
      </c>
      <c r="G591" s="189" t="s">
        <v>2194</v>
      </c>
    </row>
    <row r="592" spans="1:9" ht="31.5">
      <c r="A592" s="292" t="str">
        <f>IF(ISBLANK(B592),"",COUNTA($B$4:B592))</f>
        <v/>
      </c>
      <c r="B592" s="291"/>
      <c r="C592" s="189"/>
      <c r="D592" s="292"/>
      <c r="E592" s="187"/>
      <c r="F592" s="194">
        <f>F593+F594+F595+F596+F597</f>
        <v>87090000</v>
      </c>
      <c r="G592" s="186" t="s">
        <v>112</v>
      </c>
      <c r="I592" s="728">
        <f>F593+F594+F595+F596</f>
        <v>81700000</v>
      </c>
    </row>
    <row r="593" spans="1:9" ht="42">
      <c r="A593" s="292">
        <f>IF(ISBLANK(B593),"",COUNTA($B$4:B593))</f>
        <v>529</v>
      </c>
      <c r="B593" s="291" t="s">
        <v>2287</v>
      </c>
      <c r="C593" s="189" t="s">
        <v>2764</v>
      </c>
      <c r="D593" s="292" t="s">
        <v>158</v>
      </c>
      <c r="E593" s="187" t="s">
        <v>2314</v>
      </c>
      <c r="F593" s="188">
        <v>28700000</v>
      </c>
      <c r="G593" s="189" t="s">
        <v>112</v>
      </c>
    </row>
    <row r="594" spans="1:9" ht="63">
      <c r="A594" s="292">
        <f>IF(ISBLANK(B594),"",COUNTA($B$4:B594))</f>
        <v>530</v>
      </c>
      <c r="B594" s="291" t="s">
        <v>2356</v>
      </c>
      <c r="C594" s="189" t="s">
        <v>2765</v>
      </c>
      <c r="D594" s="292" t="s">
        <v>158</v>
      </c>
      <c r="E594" s="187" t="s">
        <v>2367</v>
      </c>
      <c r="F594" s="188">
        <v>13000000</v>
      </c>
      <c r="G594" s="189" t="s">
        <v>112</v>
      </c>
    </row>
    <row r="595" spans="1:9" ht="52.5">
      <c r="A595" s="292">
        <f>IF(ISBLANK(B595),"",COUNTA($B$4:B595))</f>
        <v>531</v>
      </c>
      <c r="B595" s="291" t="s">
        <v>2602</v>
      </c>
      <c r="C595" s="189" t="s">
        <v>2799</v>
      </c>
      <c r="D595" s="292" t="s">
        <v>158</v>
      </c>
      <c r="E595" s="187" t="s">
        <v>2593</v>
      </c>
      <c r="F595" s="188">
        <v>30000000</v>
      </c>
      <c r="G595" s="189" t="s">
        <v>112</v>
      </c>
    </row>
    <row r="596" spans="1:9" ht="52.5">
      <c r="A596" s="292">
        <f>IF(ISBLANK(B596),"",COUNTA($B$4:B596))</f>
        <v>532</v>
      </c>
      <c r="B596" s="291" t="s">
        <v>2602</v>
      </c>
      <c r="C596" s="189" t="s">
        <v>2590</v>
      </c>
      <c r="D596" s="292" t="s">
        <v>158</v>
      </c>
      <c r="E596" s="187" t="s">
        <v>2601</v>
      </c>
      <c r="F596" s="188">
        <v>10000000</v>
      </c>
      <c r="G596" s="189" t="s">
        <v>112</v>
      </c>
    </row>
    <row r="597" spans="1:9" ht="21">
      <c r="A597" s="292" t="str">
        <f>IF(ISBLANK(B597),"",COUNTA($B$4:B597))</f>
        <v/>
      </c>
      <c r="B597" s="291"/>
      <c r="C597" s="189"/>
      <c r="D597" s="292"/>
      <c r="E597" s="673" t="s">
        <v>2373</v>
      </c>
      <c r="F597" s="203">
        <v>5390000</v>
      </c>
      <c r="G597" s="661" t="s">
        <v>112</v>
      </c>
    </row>
    <row r="598" spans="1:9" ht="31.5">
      <c r="A598" s="292" t="str">
        <f>IF(ISBLANK(B598),"",COUNTA($B$4:B598))</f>
        <v/>
      </c>
      <c r="B598" s="291"/>
      <c r="C598" s="189"/>
      <c r="D598" s="292"/>
      <c r="E598" s="187"/>
      <c r="F598" s="194">
        <f>F599+F600+F601+F602</f>
        <v>45950000</v>
      </c>
      <c r="G598" s="186" t="s">
        <v>114</v>
      </c>
      <c r="I598" s="728">
        <f>F599+F600+F601</f>
        <v>40100000</v>
      </c>
    </row>
    <row r="599" spans="1:9" ht="42">
      <c r="A599" s="292">
        <f>IF(ISBLANK(B599),"",COUNTA($B$4:B599))</f>
        <v>533</v>
      </c>
      <c r="B599" s="291" t="s">
        <v>2287</v>
      </c>
      <c r="C599" s="189" t="s">
        <v>2766</v>
      </c>
      <c r="D599" s="292" t="s">
        <v>158</v>
      </c>
      <c r="E599" s="187" t="s">
        <v>2315</v>
      </c>
      <c r="F599" s="188">
        <v>8000000</v>
      </c>
      <c r="G599" s="189" t="s">
        <v>114</v>
      </c>
    </row>
    <row r="600" spans="1:9" ht="42">
      <c r="A600" s="292">
        <f>IF(ISBLANK(B600),"",COUNTA($B$4:B600))</f>
        <v>534</v>
      </c>
      <c r="B600" s="291" t="s">
        <v>2287</v>
      </c>
      <c r="C600" s="189" t="s">
        <v>2767</v>
      </c>
      <c r="D600" s="292" t="s">
        <v>158</v>
      </c>
      <c r="E600" s="187" t="s">
        <v>2316</v>
      </c>
      <c r="F600" s="188">
        <v>22500000</v>
      </c>
      <c r="G600" s="189" t="s">
        <v>114</v>
      </c>
    </row>
    <row r="601" spans="1:9" ht="52.5">
      <c r="A601" s="292">
        <f>IF(ISBLANK(B601),"",COUNTA($B$4:B601))</f>
        <v>535</v>
      </c>
      <c r="B601" s="291" t="s">
        <v>2356</v>
      </c>
      <c r="C601" s="189" t="s">
        <v>2768</v>
      </c>
      <c r="D601" s="292" t="s">
        <v>158</v>
      </c>
      <c r="E601" s="187" t="s">
        <v>2368</v>
      </c>
      <c r="F601" s="188">
        <v>9600000</v>
      </c>
      <c r="G601" s="189" t="s">
        <v>114</v>
      </c>
    </row>
    <row r="602" spans="1:9" ht="21">
      <c r="A602" s="292" t="str">
        <f>IF(ISBLANK(B602),"",COUNTA($B$4:B602))</f>
        <v/>
      </c>
      <c r="B602" s="291"/>
      <c r="C602" s="189"/>
      <c r="D602" s="292"/>
      <c r="E602" s="673" t="s">
        <v>2373</v>
      </c>
      <c r="F602" s="203">
        <v>5850000</v>
      </c>
      <c r="G602" s="661" t="s">
        <v>114</v>
      </c>
    </row>
    <row r="603" spans="1:9" ht="42">
      <c r="A603" s="292" t="str">
        <f>IF(ISBLANK(B603),"",COUNTA($B$4:B603))</f>
        <v/>
      </c>
      <c r="B603" s="291"/>
      <c r="C603" s="189"/>
      <c r="D603" s="292"/>
      <c r="E603" s="189"/>
      <c r="F603" s="194">
        <f>F604+F605</f>
        <v>125033900</v>
      </c>
      <c r="G603" s="186" t="s">
        <v>116</v>
      </c>
    </row>
    <row r="604" spans="1:9" ht="63">
      <c r="A604" s="292">
        <f>IF(ISBLANK(B604),"",COUNTA($B$4:B604))</f>
        <v>536</v>
      </c>
      <c r="B604" s="291" t="s">
        <v>2115</v>
      </c>
      <c r="C604" s="189" t="s">
        <v>2769</v>
      </c>
      <c r="D604" s="292" t="s">
        <v>158</v>
      </c>
      <c r="E604" s="187" t="s">
        <v>2167</v>
      </c>
      <c r="F604" s="188">
        <v>101160000</v>
      </c>
      <c r="G604" s="189" t="s">
        <v>116</v>
      </c>
    </row>
    <row r="605" spans="1:9" ht="31.5">
      <c r="A605" s="292" t="str">
        <f>IF(ISBLANK(B605),"",COUNTA($B$4:B605))</f>
        <v/>
      </c>
      <c r="B605" s="291"/>
      <c r="C605" s="189"/>
      <c r="D605" s="292"/>
      <c r="E605" s="673" t="s">
        <v>2373</v>
      </c>
      <c r="F605" s="203">
        <v>23873900</v>
      </c>
      <c r="G605" s="661" t="s">
        <v>116</v>
      </c>
    </row>
    <row r="606" spans="1:9" ht="68.25" customHeight="1">
      <c r="A606" s="292">
        <f>IF(ISBLANK(B606),"",COUNTA($B$4:B606))</f>
        <v>537</v>
      </c>
      <c r="B606" s="291" t="s">
        <v>2115</v>
      </c>
      <c r="C606" s="189" t="s">
        <v>2770</v>
      </c>
      <c r="D606" s="292" t="s">
        <v>158</v>
      </c>
      <c r="E606" s="187" t="s">
        <v>2183</v>
      </c>
      <c r="F606" s="194">
        <v>4770000</v>
      </c>
      <c r="G606" s="186" t="s">
        <v>118</v>
      </c>
    </row>
    <row r="607" spans="1:9" ht="24" customHeight="1">
      <c r="A607" s="292" t="str">
        <f>IF(ISBLANK(B607),"",COUNTA($B$4:B607))</f>
        <v/>
      </c>
      <c r="B607" s="291"/>
      <c r="C607" s="189"/>
      <c r="D607" s="292"/>
      <c r="E607" s="187"/>
      <c r="F607" s="194">
        <f>F608+F609</f>
        <v>64089000</v>
      </c>
      <c r="G607" s="186" t="s">
        <v>119</v>
      </c>
    </row>
    <row r="608" spans="1:9" ht="52.5">
      <c r="A608" s="292">
        <f>IF(ISBLANK(B608),"",COUNTA($B$4:B608))</f>
        <v>538</v>
      </c>
      <c r="B608" s="291" t="s">
        <v>2356</v>
      </c>
      <c r="C608" s="189" t="s">
        <v>2771</v>
      </c>
      <c r="D608" s="292" t="s">
        <v>158</v>
      </c>
      <c r="E608" s="187" t="s">
        <v>2369</v>
      </c>
      <c r="F608" s="188">
        <v>63975000</v>
      </c>
      <c r="G608" s="189" t="s">
        <v>119</v>
      </c>
    </row>
    <row r="609" spans="1:9" ht="21">
      <c r="A609" s="292" t="str">
        <f>IF(ISBLANK(B609),"",COUNTA($B$4:B609))</f>
        <v/>
      </c>
      <c r="B609" s="291"/>
      <c r="C609" s="189"/>
      <c r="D609" s="292"/>
      <c r="E609" s="673" t="s">
        <v>2373</v>
      </c>
      <c r="F609" s="203">
        <v>114000</v>
      </c>
      <c r="G609" s="661" t="s">
        <v>119</v>
      </c>
    </row>
    <row r="610" spans="1:9" ht="31.5">
      <c r="A610" s="292" t="str">
        <f>IF(ISBLANK(B610),"",COUNTA($B$4:B610))</f>
        <v/>
      </c>
      <c r="B610" s="291"/>
      <c r="C610" s="189"/>
      <c r="D610" s="292"/>
      <c r="E610" s="187"/>
      <c r="F610" s="194">
        <f>F611+F612+F613+F614</f>
        <v>77440000</v>
      </c>
      <c r="G610" s="186" t="s">
        <v>2331</v>
      </c>
      <c r="I610" s="728">
        <f>F611+F612+F613</f>
        <v>59100000</v>
      </c>
    </row>
    <row r="611" spans="1:9" ht="52.5">
      <c r="A611" s="292">
        <f>IF(ISBLANK(B611),"",COUNTA($B$4:B611))</f>
        <v>539</v>
      </c>
      <c r="B611" s="291" t="s">
        <v>2287</v>
      </c>
      <c r="C611" s="189" t="s">
        <v>2772</v>
      </c>
      <c r="D611" s="292" t="s">
        <v>158</v>
      </c>
      <c r="E611" s="187" t="s">
        <v>2313</v>
      </c>
      <c r="F611" s="188">
        <v>10000000</v>
      </c>
      <c r="G611" s="189" t="s">
        <v>2331</v>
      </c>
    </row>
    <row r="612" spans="1:9" ht="52.5">
      <c r="A612" s="292">
        <f>IF(ISBLANK(B612),"",COUNTA($B$4:B612))</f>
        <v>540</v>
      </c>
      <c r="B612" s="291" t="s">
        <v>2287</v>
      </c>
      <c r="C612" s="189" t="s">
        <v>2773</v>
      </c>
      <c r="D612" s="292" t="s">
        <v>158</v>
      </c>
      <c r="E612" s="187" t="s">
        <v>2317</v>
      </c>
      <c r="F612" s="188">
        <v>35500000</v>
      </c>
      <c r="G612" s="189" t="s">
        <v>2331</v>
      </c>
    </row>
    <row r="613" spans="1:9" ht="42">
      <c r="A613" s="292">
        <f>IF(ISBLANK(B613),"",COUNTA($B$4:B613))</f>
        <v>541</v>
      </c>
      <c r="B613" s="291" t="s">
        <v>2356</v>
      </c>
      <c r="C613" s="189" t="s">
        <v>2774</v>
      </c>
      <c r="D613" s="292" t="s">
        <v>158</v>
      </c>
      <c r="E613" s="187" t="s">
        <v>2366</v>
      </c>
      <c r="F613" s="188">
        <v>13600000</v>
      </c>
      <c r="G613" s="189" t="s">
        <v>2331</v>
      </c>
    </row>
    <row r="614" spans="1:9" ht="31.5">
      <c r="A614" s="292" t="str">
        <f>IF(ISBLANK(B614),"",COUNTA($B$4:B614))</f>
        <v/>
      </c>
      <c r="B614" s="291"/>
      <c r="C614" s="189"/>
      <c r="D614" s="292"/>
      <c r="E614" s="673" t="s">
        <v>2373</v>
      </c>
      <c r="F614" s="203">
        <v>18340000</v>
      </c>
      <c r="G614" s="661" t="s">
        <v>2372</v>
      </c>
    </row>
    <row r="615" spans="1:9" ht="42">
      <c r="A615" s="735">
        <f>IF(ISBLANK(B615),"",COUNTA($B$4:B615))</f>
        <v>542</v>
      </c>
      <c r="B615" s="736" t="s">
        <v>2249</v>
      </c>
      <c r="C615" s="673" t="s">
        <v>2258</v>
      </c>
      <c r="D615" s="735" t="s">
        <v>347</v>
      </c>
      <c r="E615" s="661" t="s">
        <v>2268</v>
      </c>
      <c r="F615" s="663">
        <v>495649946</v>
      </c>
      <c r="G615" s="673"/>
    </row>
    <row r="616" spans="1:9" ht="31.5">
      <c r="A616" s="310"/>
      <c r="B616" s="309"/>
      <c r="C616" s="190"/>
      <c r="D616" s="190"/>
      <c r="E616" s="192"/>
      <c r="F616" s="203">
        <v>66068300</v>
      </c>
      <c r="G616" s="192" t="s">
        <v>13</v>
      </c>
      <c r="H616" s="737"/>
    </row>
    <row r="617" spans="1:9">
      <c r="A617" s="310"/>
      <c r="B617" s="309"/>
      <c r="C617" s="190"/>
      <c r="D617" s="195"/>
      <c r="E617" s="201"/>
      <c r="F617" s="203">
        <v>2940000</v>
      </c>
      <c r="G617" s="192" t="s">
        <v>32</v>
      </c>
      <c r="H617" s="738"/>
    </row>
    <row r="618" spans="1:9">
      <c r="A618" s="310"/>
      <c r="B618" s="309"/>
      <c r="C618" s="190"/>
      <c r="D618" s="190"/>
      <c r="E618" s="192"/>
      <c r="F618" s="203">
        <v>1090600</v>
      </c>
      <c r="G618" s="201" t="s">
        <v>33</v>
      </c>
      <c r="H618" s="737"/>
    </row>
    <row r="619" spans="1:9" ht="21">
      <c r="A619" s="310"/>
      <c r="B619" s="309"/>
      <c r="C619" s="190"/>
      <c r="D619" s="190"/>
      <c r="E619" s="192"/>
      <c r="F619" s="203">
        <v>4103800</v>
      </c>
      <c r="G619" s="192" t="s">
        <v>34</v>
      </c>
      <c r="H619" s="739"/>
    </row>
    <row r="620" spans="1:9" ht="21">
      <c r="A620" s="310"/>
      <c r="B620" s="309"/>
      <c r="C620" s="190"/>
      <c r="D620" s="190"/>
      <c r="E620" s="192"/>
      <c r="F620" s="203">
        <v>600000</v>
      </c>
      <c r="G620" s="192" t="s">
        <v>35</v>
      </c>
      <c r="H620" s="739"/>
    </row>
    <row r="621" spans="1:9" ht="21">
      <c r="A621" s="310"/>
      <c r="B621" s="309"/>
      <c r="C621" s="190"/>
      <c r="D621" s="190"/>
      <c r="E621" s="192"/>
      <c r="F621" s="203">
        <v>19923410</v>
      </c>
      <c r="G621" s="192" t="s">
        <v>37</v>
      </c>
      <c r="H621" s="739"/>
    </row>
    <row r="622" spans="1:9">
      <c r="A622" s="310"/>
      <c r="B622" s="309"/>
      <c r="C622" s="190"/>
      <c r="D622" s="190"/>
      <c r="E622" s="192"/>
      <c r="F622" s="203">
        <v>4500000</v>
      </c>
      <c r="G622" s="192" t="s">
        <v>41</v>
      </c>
      <c r="H622" s="739"/>
    </row>
    <row r="623" spans="1:9" ht="42">
      <c r="A623" s="310"/>
      <c r="B623" s="309"/>
      <c r="C623" s="190"/>
      <c r="D623" s="190"/>
      <c r="E623" s="192"/>
      <c r="F623" s="203">
        <v>7180936</v>
      </c>
      <c r="G623" s="192" t="s">
        <v>45</v>
      </c>
      <c r="H623" s="739"/>
    </row>
    <row r="624" spans="1:9" ht="15" customHeight="1">
      <c r="A624" s="310"/>
      <c r="B624" s="309"/>
      <c r="C624" s="190"/>
      <c r="D624" s="190"/>
      <c r="E624" s="192"/>
      <c r="F624" s="203">
        <v>2000000</v>
      </c>
      <c r="G624" s="192" t="s">
        <v>46</v>
      </c>
      <c r="H624" s="739"/>
    </row>
    <row r="625" spans="1:8" ht="21">
      <c r="A625" s="310"/>
      <c r="B625" s="309"/>
      <c r="C625" s="190"/>
      <c r="D625" s="190"/>
      <c r="E625" s="192"/>
      <c r="F625" s="203">
        <v>2100000</v>
      </c>
      <c r="G625" s="192" t="s">
        <v>47</v>
      </c>
      <c r="H625" s="739"/>
    </row>
    <row r="626" spans="1:8" ht="31.5">
      <c r="A626" s="310"/>
      <c r="B626" s="309"/>
      <c r="C626" s="190"/>
      <c r="D626" s="190"/>
      <c r="E626" s="192"/>
      <c r="F626" s="203">
        <v>21068500</v>
      </c>
      <c r="G626" s="192" t="s">
        <v>1044</v>
      </c>
      <c r="H626" s="739"/>
    </row>
    <row r="627" spans="1:8" ht="31.5">
      <c r="A627" s="310"/>
      <c r="B627" s="309"/>
      <c r="C627" s="190"/>
      <c r="D627" s="190"/>
      <c r="E627" s="192"/>
      <c r="F627" s="203">
        <v>8908500</v>
      </c>
      <c r="G627" s="192" t="s">
        <v>295</v>
      </c>
      <c r="H627" s="739"/>
    </row>
    <row r="628" spans="1:8" ht="21">
      <c r="A628" s="310"/>
      <c r="B628" s="309"/>
      <c r="C628" s="190"/>
      <c r="D628" s="190"/>
      <c r="E628" s="192"/>
      <c r="F628" s="203">
        <v>69954800</v>
      </c>
      <c r="G628" s="192" t="s">
        <v>298</v>
      </c>
      <c r="H628" s="739"/>
    </row>
    <row r="629" spans="1:8" ht="21">
      <c r="A629" s="310"/>
      <c r="B629" s="309"/>
      <c r="C629" s="190"/>
      <c r="D629" s="190"/>
      <c r="E629" s="192"/>
      <c r="F629" s="203">
        <v>47685200</v>
      </c>
      <c r="G629" s="192" t="s">
        <v>319</v>
      </c>
      <c r="H629" s="737"/>
    </row>
    <row r="630" spans="1:8">
      <c r="A630" s="310"/>
      <c r="B630" s="309"/>
      <c r="C630" s="190"/>
      <c r="D630" s="190"/>
      <c r="E630" s="192"/>
      <c r="F630" s="203">
        <v>25500000</v>
      </c>
      <c r="G630" s="192" t="s">
        <v>92</v>
      </c>
      <c r="H630" s="739"/>
    </row>
    <row r="631" spans="1:8" ht="21">
      <c r="A631" s="310"/>
      <c r="B631" s="309"/>
      <c r="C631" s="190"/>
      <c r="D631" s="195"/>
      <c r="E631" s="201"/>
      <c r="F631" s="203">
        <v>95393000</v>
      </c>
      <c r="G631" s="192" t="s">
        <v>94</v>
      </c>
      <c r="H631" s="738"/>
    </row>
    <row r="632" spans="1:8" ht="21">
      <c r="A632" s="310"/>
      <c r="B632" s="309"/>
      <c r="C632" s="190"/>
      <c r="D632" s="190"/>
      <c r="E632" s="192"/>
      <c r="F632" s="203">
        <v>32700000</v>
      </c>
      <c r="G632" s="192" t="s">
        <v>101</v>
      </c>
      <c r="H632" s="739"/>
    </row>
    <row r="633" spans="1:8" ht="21">
      <c r="A633" s="310"/>
      <c r="B633" s="309"/>
      <c r="C633" s="190"/>
      <c r="D633" s="190"/>
      <c r="E633" s="192"/>
      <c r="F633" s="203">
        <v>5950000</v>
      </c>
      <c r="G633" s="192" t="s">
        <v>103</v>
      </c>
      <c r="H633" s="739"/>
    </row>
    <row r="634" spans="1:8" ht="21">
      <c r="A634" s="310"/>
      <c r="B634" s="309"/>
      <c r="C634" s="190"/>
      <c r="D634" s="190"/>
      <c r="E634" s="192"/>
      <c r="F634" s="203">
        <v>24415000</v>
      </c>
      <c r="G634" s="192" t="s">
        <v>104</v>
      </c>
      <c r="H634" s="739"/>
    </row>
    <row r="635" spans="1:8" ht="21">
      <c r="A635" s="310"/>
      <c r="B635" s="309"/>
      <c r="C635" s="190"/>
      <c r="D635" s="190"/>
      <c r="E635" s="192"/>
      <c r="F635" s="203">
        <v>5390000</v>
      </c>
      <c r="G635" s="192" t="s">
        <v>112</v>
      </c>
      <c r="H635" s="739"/>
    </row>
    <row r="636" spans="1:8" ht="21">
      <c r="A636" s="310"/>
      <c r="B636" s="309"/>
      <c r="C636" s="190"/>
      <c r="D636" s="190"/>
      <c r="E636" s="192"/>
      <c r="F636" s="203">
        <v>5850000</v>
      </c>
      <c r="G636" s="192" t="s">
        <v>114</v>
      </c>
      <c r="H636" s="739"/>
    </row>
    <row r="637" spans="1:8" ht="31.5">
      <c r="A637" s="310"/>
      <c r="B637" s="309"/>
      <c r="C637" s="190"/>
      <c r="D637" s="190"/>
      <c r="E637" s="192"/>
      <c r="F637" s="203">
        <v>23873900</v>
      </c>
      <c r="G637" s="192" t="s">
        <v>116</v>
      </c>
      <c r="H637" s="739"/>
    </row>
    <row r="638" spans="1:8" ht="21">
      <c r="A638" s="310"/>
      <c r="B638" s="309"/>
      <c r="C638" s="190"/>
      <c r="D638" s="190"/>
      <c r="E638" s="192"/>
      <c r="F638" s="203">
        <v>114000</v>
      </c>
      <c r="G638" s="192" t="s">
        <v>119</v>
      </c>
      <c r="H638" s="739"/>
    </row>
    <row r="639" spans="1:8" ht="21">
      <c r="A639" s="310"/>
      <c r="B639" s="309"/>
      <c r="C639" s="190"/>
      <c r="D639" s="190"/>
      <c r="E639" s="192"/>
      <c r="F639" s="203">
        <v>18340000</v>
      </c>
      <c r="G639" s="192" t="s">
        <v>121</v>
      </c>
      <c r="H639" s="739"/>
    </row>
    <row r="640" spans="1:8">
      <c r="B640" s="883"/>
      <c r="C640" s="883"/>
      <c r="D640" s="91"/>
    </row>
    <row r="641" spans="2:5" ht="18" customHeight="1">
      <c r="B641" s="842" t="s">
        <v>11</v>
      </c>
      <c r="C641" s="842"/>
      <c r="D641" s="91">
        <v>11512000</v>
      </c>
      <c r="E641" s="519"/>
    </row>
    <row r="642" spans="2:5" ht="21" customHeight="1">
      <c r="B642" s="843" t="s">
        <v>13</v>
      </c>
      <c r="C642" s="843"/>
      <c r="D642" s="236">
        <v>122845085</v>
      </c>
      <c r="E642" s="741">
        <f>D642+D643</f>
        <v>188913385</v>
      </c>
    </row>
    <row r="643" spans="2:5" ht="21" customHeight="1">
      <c r="B643" s="885" t="s">
        <v>13</v>
      </c>
      <c r="C643" s="885"/>
      <c r="D643" s="203">
        <v>66068300</v>
      </c>
      <c r="E643" s="519"/>
    </row>
    <row r="644" spans="2:5">
      <c r="B644" s="842" t="s">
        <v>14</v>
      </c>
      <c r="C644" s="842"/>
      <c r="D644" s="91">
        <v>81770000</v>
      </c>
      <c r="E644" s="519"/>
    </row>
    <row r="645" spans="2:5" ht="18" customHeight="1">
      <c r="B645" s="883" t="s">
        <v>16</v>
      </c>
      <c r="C645" s="883"/>
      <c r="D645" s="91">
        <v>98306062604</v>
      </c>
      <c r="E645" s="519"/>
    </row>
    <row r="646" spans="2:5" ht="21" customHeight="1">
      <c r="B646" s="883" t="s">
        <v>17</v>
      </c>
      <c r="C646" s="883"/>
      <c r="D646" s="91">
        <v>4296000</v>
      </c>
      <c r="E646" s="519"/>
    </row>
    <row r="647" spans="2:5" ht="18" customHeight="1">
      <c r="B647" s="883" t="s">
        <v>21</v>
      </c>
      <c r="C647" s="883"/>
      <c r="D647" s="91">
        <v>19892085</v>
      </c>
      <c r="E647" s="519"/>
    </row>
    <row r="648" spans="2:5" ht="21" customHeight="1">
      <c r="B648" s="883" t="s">
        <v>22</v>
      </c>
      <c r="C648" s="883"/>
      <c r="D648" s="91">
        <v>14446650</v>
      </c>
      <c r="E648" s="519"/>
    </row>
    <row r="649" spans="2:5" ht="18" customHeight="1">
      <c r="B649" s="883" t="s">
        <v>31</v>
      </c>
      <c r="C649" s="883"/>
      <c r="D649" s="91">
        <v>54400000</v>
      </c>
      <c r="E649" s="519"/>
    </row>
    <row r="650" spans="2:5" ht="18" customHeight="1">
      <c r="B650" s="886" t="s">
        <v>32</v>
      </c>
      <c r="C650" s="886"/>
      <c r="D650" s="719">
        <v>2940000</v>
      </c>
      <c r="E650" s="519"/>
    </row>
    <row r="651" spans="2:5" ht="18" customHeight="1">
      <c r="B651" s="886" t="s">
        <v>33</v>
      </c>
      <c r="C651" s="886"/>
      <c r="D651" s="719">
        <v>1090600</v>
      </c>
      <c r="E651" s="519"/>
    </row>
    <row r="652" spans="2:5" ht="18" customHeight="1">
      <c r="B652" s="886" t="s">
        <v>34</v>
      </c>
      <c r="C652" s="886"/>
      <c r="D652" s="719">
        <v>4103800</v>
      </c>
      <c r="E652" s="519"/>
    </row>
    <row r="653" spans="2:5" ht="21" customHeight="1">
      <c r="B653" s="886" t="s">
        <v>35</v>
      </c>
      <c r="C653" s="886"/>
      <c r="D653" s="720">
        <v>600000</v>
      </c>
      <c r="E653" s="519"/>
    </row>
    <row r="654" spans="2:5" ht="21" customHeight="1">
      <c r="B654" s="886" t="s">
        <v>37</v>
      </c>
      <c r="C654" s="886"/>
      <c r="D654" s="720">
        <v>19923410</v>
      </c>
      <c r="E654" s="519"/>
    </row>
    <row r="655" spans="2:5" ht="21" customHeight="1">
      <c r="B655" s="842" t="s">
        <v>38</v>
      </c>
      <c r="C655" s="842"/>
      <c r="D655" s="230">
        <v>9480000</v>
      </c>
      <c r="E655" s="519"/>
    </row>
    <row r="656" spans="2:5" ht="21" customHeight="1">
      <c r="B656" s="842" t="s">
        <v>39</v>
      </c>
      <c r="C656" s="842"/>
      <c r="D656" s="230">
        <v>75375620</v>
      </c>
      <c r="E656" s="519"/>
    </row>
    <row r="657" spans="2:5" ht="21" customHeight="1">
      <c r="B657" s="886" t="s">
        <v>41</v>
      </c>
      <c r="C657" s="886"/>
      <c r="D657" s="720">
        <v>4500000</v>
      </c>
      <c r="E657" s="519"/>
    </row>
    <row r="658" spans="2:5" ht="18" customHeight="1">
      <c r="B658" s="883" t="s">
        <v>42</v>
      </c>
      <c r="C658" s="883"/>
      <c r="D658" s="91">
        <v>55341388</v>
      </c>
      <c r="E658" s="519"/>
    </row>
    <row r="659" spans="2:5" ht="18" customHeight="1">
      <c r="B659" s="883" t="s">
        <v>43</v>
      </c>
      <c r="C659" s="883"/>
      <c r="D659" s="91">
        <v>195200000</v>
      </c>
      <c r="E659" s="519"/>
    </row>
    <row r="660" spans="2:5" ht="30" customHeight="1">
      <c r="B660" s="887" t="s">
        <v>45</v>
      </c>
      <c r="C660" s="887"/>
      <c r="D660" s="720">
        <v>7180936</v>
      </c>
      <c r="E660" s="519"/>
    </row>
    <row r="661" spans="2:5" ht="18" customHeight="1">
      <c r="B661" s="843" t="s">
        <v>46</v>
      </c>
      <c r="C661" s="843"/>
      <c r="D661" s="236">
        <v>15484500</v>
      </c>
      <c r="E661" s="741">
        <f>D661+D662</f>
        <v>17484500</v>
      </c>
    </row>
    <row r="662" spans="2:5" ht="18" customHeight="1">
      <c r="B662" s="884" t="s">
        <v>46</v>
      </c>
      <c r="C662" s="884"/>
      <c r="D662" s="203">
        <v>2000000</v>
      </c>
      <c r="E662" s="519"/>
    </row>
    <row r="663" spans="2:5" ht="21" customHeight="1">
      <c r="B663" s="843" t="s">
        <v>47</v>
      </c>
      <c r="C663" s="843"/>
      <c r="D663" s="188">
        <v>373546480</v>
      </c>
      <c r="E663" s="728">
        <f>D663+D664</f>
        <v>375646480</v>
      </c>
    </row>
    <row r="664" spans="2:5" ht="21" customHeight="1">
      <c r="B664" s="885" t="s">
        <v>47</v>
      </c>
      <c r="C664" s="885"/>
      <c r="D664" s="203">
        <v>2100000</v>
      </c>
      <c r="E664" s="519"/>
    </row>
    <row r="665" spans="2:5" ht="18" customHeight="1">
      <c r="B665" s="883" t="s">
        <v>681</v>
      </c>
      <c r="C665" s="883"/>
      <c r="D665" s="91">
        <v>703029282</v>
      </c>
      <c r="E665" s="519"/>
    </row>
    <row r="666" spans="2:5" ht="18" customHeight="1">
      <c r="B666" s="883" t="s">
        <v>721</v>
      </c>
      <c r="C666" s="883"/>
      <c r="D666" s="91">
        <v>847314734</v>
      </c>
      <c r="E666" s="519"/>
    </row>
    <row r="667" spans="2:5" ht="18" customHeight="1">
      <c r="B667" s="883" t="s">
        <v>734</v>
      </c>
      <c r="C667" s="883"/>
      <c r="D667" s="91">
        <v>1243990040</v>
      </c>
      <c r="E667" s="519"/>
    </row>
    <row r="668" spans="2:5" ht="18" customHeight="1">
      <c r="B668" s="883" t="s">
        <v>2189</v>
      </c>
      <c r="C668" s="883"/>
      <c r="D668" s="91">
        <v>312987072</v>
      </c>
      <c r="E668" s="519"/>
    </row>
    <row r="669" spans="2:5" ht="18" customHeight="1">
      <c r="B669" s="883" t="s">
        <v>757</v>
      </c>
      <c r="C669" s="883"/>
      <c r="D669" s="91">
        <v>106958002</v>
      </c>
      <c r="E669" s="519"/>
    </row>
    <row r="670" spans="2:5" ht="18" customHeight="1">
      <c r="B670" s="883" t="s">
        <v>543</v>
      </c>
      <c r="C670" s="883"/>
      <c r="D670" s="91">
        <v>3516742095</v>
      </c>
      <c r="E670" s="519"/>
    </row>
    <row r="671" spans="2:5" ht="21" customHeight="1">
      <c r="B671" s="883" t="s">
        <v>788</v>
      </c>
      <c r="C671" s="883"/>
      <c r="D671" s="91">
        <v>574795641</v>
      </c>
      <c r="E671" s="519"/>
    </row>
    <row r="672" spans="2:5" ht="21" customHeight="1">
      <c r="B672" s="883" t="s">
        <v>808</v>
      </c>
      <c r="C672" s="883"/>
      <c r="D672" s="91">
        <v>21683560</v>
      </c>
      <c r="E672" s="519"/>
    </row>
    <row r="673" spans="2:5" ht="18" customHeight="1">
      <c r="B673" s="883" t="s">
        <v>809</v>
      </c>
      <c r="C673" s="883"/>
      <c r="D673" s="91">
        <v>378917910</v>
      </c>
      <c r="E673" s="519"/>
    </row>
    <row r="674" spans="2:5" ht="21" customHeight="1">
      <c r="B674" s="883" t="s">
        <v>814</v>
      </c>
      <c r="C674" s="883"/>
      <c r="D674" s="91">
        <v>331301783</v>
      </c>
      <c r="E674" s="519"/>
    </row>
    <row r="675" spans="2:5" ht="21" customHeight="1">
      <c r="B675" s="883" t="s">
        <v>1340</v>
      </c>
      <c r="C675" s="883"/>
      <c r="D675" s="91">
        <v>52839505</v>
      </c>
      <c r="E675" s="519"/>
    </row>
    <row r="676" spans="2:5" ht="21" customHeight="1">
      <c r="B676" s="883" t="s">
        <v>549</v>
      </c>
      <c r="C676" s="883"/>
      <c r="D676" s="91">
        <v>615766000</v>
      </c>
      <c r="E676" s="519"/>
    </row>
    <row r="677" spans="2:5" ht="18" customHeight="1">
      <c r="B677" s="883" t="s">
        <v>1169</v>
      </c>
      <c r="C677" s="883"/>
      <c r="D677" s="91">
        <v>90800000</v>
      </c>
      <c r="E677" s="519"/>
    </row>
    <row r="678" spans="2:5" ht="18" customHeight="1">
      <c r="B678" s="883" t="s">
        <v>1759</v>
      </c>
      <c r="C678" s="883"/>
      <c r="D678" s="91">
        <v>2000000</v>
      </c>
      <c r="E678" s="519"/>
    </row>
    <row r="679" spans="2:5" ht="20.25" customHeight="1">
      <c r="B679" s="888" t="s">
        <v>1044</v>
      </c>
      <c r="C679" s="888"/>
      <c r="D679" s="236">
        <v>57000000</v>
      </c>
      <c r="E679" s="741">
        <f>D679+D680</f>
        <v>78068500</v>
      </c>
    </row>
    <row r="680" spans="2:5" ht="20.25" customHeight="1">
      <c r="B680" s="884" t="s">
        <v>1044</v>
      </c>
      <c r="C680" s="884"/>
      <c r="D680" s="203">
        <v>21068500</v>
      </c>
      <c r="E680" s="519"/>
    </row>
    <row r="681" spans="2:5" ht="20.25" customHeight="1">
      <c r="B681" s="889" t="s">
        <v>295</v>
      </c>
      <c r="C681" s="889"/>
      <c r="D681" s="720">
        <v>8908500</v>
      </c>
      <c r="E681" s="519"/>
    </row>
    <row r="682" spans="2:5" ht="18" customHeight="1">
      <c r="B682" s="843" t="s">
        <v>298</v>
      </c>
      <c r="C682" s="843"/>
      <c r="D682" s="236">
        <v>402780600</v>
      </c>
      <c r="E682" s="741">
        <f>D682+D683</f>
        <v>472735400</v>
      </c>
    </row>
    <row r="683" spans="2:5" ht="18" customHeight="1">
      <c r="B683" s="885" t="s">
        <v>298</v>
      </c>
      <c r="C683" s="885"/>
      <c r="D683" s="693">
        <v>69954800</v>
      </c>
      <c r="E683" s="519"/>
    </row>
    <row r="684" spans="2:5" ht="21" customHeight="1">
      <c r="B684" s="842" t="s">
        <v>301</v>
      </c>
      <c r="C684" s="842"/>
      <c r="D684" s="91">
        <v>32391200</v>
      </c>
      <c r="E684" s="519"/>
    </row>
    <row r="685" spans="2:5" ht="21" customHeight="1">
      <c r="B685" s="842" t="s">
        <v>2925</v>
      </c>
      <c r="C685" s="842"/>
      <c r="D685" s="91">
        <v>19382905500</v>
      </c>
      <c r="E685" s="519"/>
    </row>
    <row r="686" spans="2:5" ht="21" customHeight="1">
      <c r="B686" s="842" t="s">
        <v>557</v>
      </c>
      <c r="C686" s="842"/>
      <c r="D686" s="91">
        <v>85764736</v>
      </c>
      <c r="E686" s="519"/>
    </row>
    <row r="687" spans="2:5" ht="18" customHeight="1">
      <c r="B687" s="883" t="s">
        <v>872</v>
      </c>
      <c r="C687" s="883"/>
      <c r="D687" s="91">
        <v>202065636</v>
      </c>
      <c r="E687" s="519"/>
    </row>
    <row r="688" spans="2:5" ht="18" customHeight="1">
      <c r="B688" s="883" t="s">
        <v>885</v>
      </c>
      <c r="C688" s="883"/>
      <c r="D688" s="91">
        <v>107109587</v>
      </c>
      <c r="E688" s="519"/>
    </row>
    <row r="689" spans="2:5" ht="18" customHeight="1">
      <c r="B689" s="883" t="s">
        <v>890</v>
      </c>
      <c r="C689" s="883"/>
      <c r="D689" s="91">
        <v>129442963</v>
      </c>
      <c r="E689" s="519"/>
    </row>
    <row r="690" spans="2:5" ht="21" customHeight="1">
      <c r="B690" s="883" t="s">
        <v>560</v>
      </c>
      <c r="C690" s="883"/>
      <c r="D690" s="91">
        <v>258558683</v>
      </c>
      <c r="E690" s="519"/>
    </row>
    <row r="691" spans="2:5" ht="18" customHeight="1">
      <c r="B691" s="883" t="s">
        <v>563</v>
      </c>
      <c r="C691" s="883"/>
      <c r="D691" s="91">
        <v>1930353704</v>
      </c>
      <c r="E691" s="519"/>
    </row>
    <row r="692" spans="2:5" ht="18" customHeight="1">
      <c r="B692" s="883" t="s">
        <v>923</v>
      </c>
      <c r="C692" s="883"/>
      <c r="D692" s="91">
        <v>501185735</v>
      </c>
      <c r="E692" s="519"/>
    </row>
    <row r="693" spans="2:5" ht="18" customHeight="1">
      <c r="B693" s="883" t="s">
        <v>934</v>
      </c>
      <c r="C693" s="883"/>
      <c r="D693" s="91">
        <v>75756124</v>
      </c>
      <c r="E693" s="519"/>
    </row>
    <row r="694" spans="2:5" ht="21" customHeight="1">
      <c r="B694" s="883" t="s">
        <v>942</v>
      </c>
      <c r="C694" s="883"/>
      <c r="D694" s="91">
        <v>110265923</v>
      </c>
      <c r="E694" s="519"/>
    </row>
    <row r="695" spans="2:5" ht="18" customHeight="1">
      <c r="B695" s="883" t="s">
        <v>1171</v>
      </c>
      <c r="C695" s="883"/>
      <c r="D695" s="91">
        <v>243098427</v>
      </c>
      <c r="E695" s="519"/>
    </row>
    <row r="696" spans="2:5" ht="18" customHeight="1">
      <c r="B696" s="883" t="s">
        <v>956</v>
      </c>
      <c r="C696" s="883"/>
      <c r="D696" s="91">
        <v>384747724</v>
      </c>
      <c r="E696" s="519"/>
    </row>
    <row r="697" spans="2:5" ht="20.25" customHeight="1">
      <c r="B697" s="883" t="s">
        <v>966</v>
      </c>
      <c r="C697" s="883"/>
      <c r="D697" s="91">
        <v>657676909</v>
      </c>
      <c r="E697" s="519"/>
    </row>
    <row r="698" spans="2:5" ht="20.25" customHeight="1">
      <c r="B698" s="883" t="s">
        <v>460</v>
      </c>
      <c r="C698" s="883"/>
      <c r="D698" s="91">
        <v>853290000</v>
      </c>
      <c r="E698" s="519"/>
    </row>
    <row r="699" spans="2:5" ht="21" customHeight="1">
      <c r="B699" s="883" t="s">
        <v>342</v>
      </c>
      <c r="C699" s="883"/>
      <c r="D699" s="91">
        <v>397502000</v>
      </c>
      <c r="E699" s="519"/>
    </row>
    <row r="700" spans="2:5" ht="18" customHeight="1">
      <c r="B700" s="883" t="s">
        <v>2186</v>
      </c>
      <c r="C700" s="883"/>
      <c r="D700" s="91">
        <v>6808060000</v>
      </c>
      <c r="E700" s="519"/>
    </row>
    <row r="701" spans="2:5" ht="18" customHeight="1">
      <c r="B701" s="883" t="s">
        <v>2286</v>
      </c>
      <c r="C701" s="883"/>
      <c r="D701" s="91">
        <v>4000000</v>
      </c>
      <c r="E701" s="519"/>
    </row>
    <row r="702" spans="2:5" ht="18" customHeight="1">
      <c r="B702" s="883" t="s">
        <v>461</v>
      </c>
      <c r="C702" s="883"/>
      <c r="D702" s="91">
        <v>108000000</v>
      </c>
      <c r="E702" s="519"/>
    </row>
    <row r="703" spans="2:5" ht="21" customHeight="1">
      <c r="B703" s="883" t="s">
        <v>566</v>
      </c>
      <c r="C703" s="883"/>
      <c r="D703" s="91">
        <v>16000000</v>
      </c>
      <c r="E703" s="519"/>
    </row>
    <row r="704" spans="2:5" ht="18" customHeight="1">
      <c r="B704" s="888" t="s">
        <v>319</v>
      </c>
      <c r="C704" s="888"/>
      <c r="D704" s="236">
        <v>725157929</v>
      </c>
      <c r="E704" s="741">
        <f>D704+D705</f>
        <v>772843129</v>
      </c>
    </row>
    <row r="705" spans="2:5" ht="18" customHeight="1">
      <c r="B705" s="884" t="s">
        <v>319</v>
      </c>
      <c r="C705" s="884"/>
      <c r="D705" s="203">
        <v>47685200</v>
      </c>
      <c r="E705" s="519"/>
    </row>
    <row r="706" spans="2:5" ht="18" customHeight="1">
      <c r="B706" s="842" t="s">
        <v>3004</v>
      </c>
      <c r="C706" s="842"/>
      <c r="D706" s="230">
        <v>392395500</v>
      </c>
      <c r="E706" s="519"/>
    </row>
    <row r="707" spans="2:5" ht="18" customHeight="1">
      <c r="B707" s="842" t="s">
        <v>146</v>
      </c>
      <c r="C707" s="842"/>
      <c r="D707" s="230">
        <v>199511044</v>
      </c>
      <c r="E707" s="519"/>
    </row>
    <row r="708" spans="2:5" ht="18" customHeight="1">
      <c r="B708" s="842" t="s">
        <v>87</v>
      </c>
      <c r="C708" s="842"/>
      <c r="D708" s="230">
        <v>197984249</v>
      </c>
      <c r="E708" s="519"/>
    </row>
    <row r="709" spans="2:5" ht="21" customHeight="1">
      <c r="B709" s="842" t="s">
        <v>88</v>
      </c>
      <c r="C709" s="842"/>
      <c r="D709" s="230">
        <v>98696332</v>
      </c>
      <c r="E709" s="519"/>
    </row>
    <row r="710" spans="2:5" ht="18" customHeight="1">
      <c r="B710" s="888" t="s">
        <v>92</v>
      </c>
      <c r="C710" s="888"/>
      <c r="D710" s="236">
        <v>81914100</v>
      </c>
      <c r="E710" s="741">
        <f>D710+D711</f>
        <v>107414100</v>
      </c>
    </row>
    <row r="711" spans="2:5" ht="18" customHeight="1">
      <c r="B711" s="884" t="s">
        <v>92</v>
      </c>
      <c r="C711" s="884"/>
      <c r="D711" s="203">
        <v>25500000</v>
      </c>
      <c r="E711" s="519"/>
    </row>
    <row r="712" spans="2:5" ht="18" customHeight="1">
      <c r="B712" s="888" t="s">
        <v>94</v>
      </c>
      <c r="C712" s="888"/>
      <c r="D712" s="236">
        <v>112050000</v>
      </c>
      <c r="E712" s="741">
        <f>D712+D713</f>
        <v>207443000</v>
      </c>
    </row>
    <row r="713" spans="2:5" ht="18" customHeight="1">
      <c r="B713" s="884" t="s">
        <v>94</v>
      </c>
      <c r="C713" s="884"/>
      <c r="D713" s="203">
        <v>95393000</v>
      </c>
      <c r="E713" s="519"/>
    </row>
    <row r="714" spans="2:5" ht="18" customHeight="1">
      <c r="B714" s="883" t="s">
        <v>96</v>
      </c>
      <c r="C714" s="883"/>
      <c r="D714" s="91">
        <v>42900000</v>
      </c>
      <c r="E714" s="519"/>
    </row>
    <row r="715" spans="2:5" ht="21" customHeight="1">
      <c r="B715" s="843" t="s">
        <v>101</v>
      </c>
      <c r="C715" s="843"/>
      <c r="D715" s="236">
        <v>17380000</v>
      </c>
      <c r="E715" s="741">
        <f>D715+D716</f>
        <v>50080000</v>
      </c>
    </row>
    <row r="716" spans="2:5" ht="21" customHeight="1">
      <c r="B716" s="885" t="s">
        <v>101</v>
      </c>
      <c r="C716" s="885"/>
      <c r="D716" s="203">
        <v>32700000</v>
      </c>
      <c r="E716" s="519"/>
    </row>
    <row r="717" spans="2:5" ht="21" customHeight="1">
      <c r="B717" s="883" t="s">
        <v>102</v>
      </c>
      <c r="C717" s="883"/>
      <c r="D717" s="91">
        <v>35000000</v>
      </c>
      <c r="E717" s="519"/>
    </row>
    <row r="718" spans="2:5" ht="21" customHeight="1">
      <c r="B718" s="887" t="s">
        <v>103</v>
      </c>
      <c r="C718" s="887"/>
      <c r="D718" s="720">
        <v>5950000</v>
      </c>
      <c r="E718" s="519"/>
    </row>
    <row r="719" spans="2:5" ht="21" customHeight="1">
      <c r="B719" s="888" t="s">
        <v>104</v>
      </c>
      <c r="C719" s="888"/>
      <c r="D719" s="236">
        <v>35660000</v>
      </c>
      <c r="E719" s="741">
        <f>D719+D720</f>
        <v>60075000</v>
      </c>
    </row>
    <row r="720" spans="2:5" ht="21" customHeight="1">
      <c r="B720" s="884" t="s">
        <v>104</v>
      </c>
      <c r="C720" s="884"/>
      <c r="D720" s="203">
        <v>24415000</v>
      </c>
      <c r="E720" s="519"/>
    </row>
    <row r="721" spans="2:5" ht="20.25" customHeight="1">
      <c r="B721" s="883" t="s">
        <v>106</v>
      </c>
      <c r="C721" s="883"/>
      <c r="D721" s="91">
        <v>25680000</v>
      </c>
      <c r="E721" s="519"/>
    </row>
    <row r="722" spans="2:5" ht="30" customHeight="1">
      <c r="B722" s="883" t="s">
        <v>108</v>
      </c>
      <c r="C722" s="883"/>
      <c r="D722" s="91">
        <v>4894081280</v>
      </c>
      <c r="E722" s="519"/>
    </row>
    <row r="723" spans="2:5" ht="30" customHeight="1">
      <c r="B723" s="883" t="s">
        <v>2550</v>
      </c>
      <c r="C723" s="883"/>
      <c r="D723" s="91">
        <v>62670500</v>
      </c>
      <c r="E723" s="519"/>
    </row>
    <row r="724" spans="2:5" ht="21" customHeight="1">
      <c r="B724" s="883" t="s">
        <v>2194</v>
      </c>
      <c r="C724" s="883"/>
      <c r="D724" s="91">
        <v>64875000</v>
      </c>
      <c r="E724" s="519"/>
    </row>
    <row r="725" spans="2:5" ht="21" customHeight="1">
      <c r="B725" s="888" t="s">
        <v>112</v>
      </c>
      <c r="C725" s="888"/>
      <c r="D725" s="236">
        <v>81700000</v>
      </c>
      <c r="E725" s="741">
        <f>D725+D726</f>
        <v>87090000</v>
      </c>
    </row>
    <row r="726" spans="2:5" ht="21" customHeight="1">
      <c r="B726" s="884" t="s">
        <v>112</v>
      </c>
      <c r="C726" s="884"/>
      <c r="D726" s="203">
        <v>5390000</v>
      </c>
      <c r="E726" s="519"/>
    </row>
    <row r="727" spans="2:5" ht="20.25" customHeight="1">
      <c r="B727" s="888" t="s">
        <v>114</v>
      </c>
      <c r="C727" s="888"/>
      <c r="D727" s="236">
        <v>40100000</v>
      </c>
      <c r="E727" s="741">
        <f>D727+D728</f>
        <v>45950000</v>
      </c>
    </row>
    <row r="728" spans="2:5" ht="20.25" customHeight="1">
      <c r="B728" s="884" t="s">
        <v>114</v>
      </c>
      <c r="C728" s="884"/>
      <c r="D728" s="203">
        <v>5850000</v>
      </c>
      <c r="E728" s="519"/>
    </row>
    <row r="729" spans="2:5" ht="22.5" customHeight="1">
      <c r="B729" s="888" t="s">
        <v>116</v>
      </c>
      <c r="C729" s="888"/>
      <c r="D729" s="236">
        <v>101160000</v>
      </c>
      <c r="E729" s="741">
        <f>D729+D730</f>
        <v>125033900</v>
      </c>
    </row>
    <row r="730" spans="2:5" ht="22.5" customHeight="1">
      <c r="B730" s="884" t="s">
        <v>116</v>
      </c>
      <c r="C730" s="884"/>
      <c r="D730" s="203">
        <v>23873900</v>
      </c>
      <c r="E730" s="519"/>
    </row>
    <row r="731" spans="2:5" ht="21" customHeight="1">
      <c r="B731" s="883" t="s">
        <v>118</v>
      </c>
      <c r="C731" s="883"/>
      <c r="D731" s="91">
        <v>4770000</v>
      </c>
      <c r="E731" s="519"/>
    </row>
    <row r="732" spans="2:5" ht="21" customHeight="1">
      <c r="B732" s="888" t="s">
        <v>119</v>
      </c>
      <c r="C732" s="888"/>
      <c r="D732" s="236">
        <v>63975000</v>
      </c>
      <c r="E732" s="741">
        <f>D732+D733</f>
        <v>64089000</v>
      </c>
    </row>
    <row r="733" spans="2:5" ht="21" customHeight="1">
      <c r="B733" s="884" t="s">
        <v>119</v>
      </c>
      <c r="C733" s="884"/>
      <c r="D733" s="203">
        <v>114000</v>
      </c>
      <c r="E733" s="519"/>
    </row>
    <row r="734" spans="2:5" ht="21" customHeight="1">
      <c r="B734" s="888" t="s">
        <v>2372</v>
      </c>
      <c r="C734" s="888"/>
      <c r="D734" s="236">
        <v>59100000</v>
      </c>
      <c r="E734" s="741">
        <f>D734+D735</f>
        <v>77440000</v>
      </c>
    </row>
    <row r="735" spans="2:5" ht="20.25" customHeight="1">
      <c r="B735" s="884" t="s">
        <v>2372</v>
      </c>
      <c r="C735" s="884"/>
      <c r="D735" s="203">
        <v>18340000</v>
      </c>
      <c r="E735" s="519"/>
    </row>
    <row r="736" spans="2:5" ht="18" customHeight="1">
      <c r="B736" s="875" t="s">
        <v>1174</v>
      </c>
      <c r="C736" s="875"/>
      <c r="D736" s="303">
        <f>SUM(D641:D735)</f>
        <v>148719144367</v>
      </c>
    </row>
    <row r="737" spans="2:4" ht="18" customHeight="1">
      <c r="B737" s="876" t="s">
        <v>347</v>
      </c>
      <c r="C737" s="876"/>
      <c r="D737" s="719">
        <v>495649946</v>
      </c>
    </row>
    <row r="738" spans="2:4" ht="18" customHeight="1">
      <c r="B738" s="877" t="s">
        <v>348</v>
      </c>
      <c r="C738" s="877"/>
      <c r="D738" s="91">
        <f>D736-D737</f>
        <v>148223494421</v>
      </c>
    </row>
    <row r="739" spans="2:4" ht="18" customHeight="1">
      <c r="B739" s="883"/>
      <c r="C739" s="883"/>
      <c r="D739" s="91"/>
    </row>
    <row r="740" spans="2:4" ht="18" customHeight="1">
      <c r="B740" s="883"/>
      <c r="C740" s="883"/>
      <c r="D740" s="91"/>
    </row>
    <row r="741" spans="2:4" ht="18" customHeight="1">
      <c r="B741" s="883"/>
      <c r="C741" s="883"/>
      <c r="D741" s="91"/>
    </row>
    <row r="742" spans="2:4" ht="18" customHeight="1">
      <c r="B742" s="883"/>
      <c r="C742" s="883"/>
      <c r="D742" s="91"/>
    </row>
    <row r="743" spans="2:4" ht="21" customHeight="1">
      <c r="B743" s="883"/>
      <c r="C743" s="883"/>
      <c r="D743" s="91"/>
    </row>
    <row r="744" spans="2:4">
      <c r="B744" s="883"/>
      <c r="C744" s="883"/>
      <c r="D744" s="91"/>
    </row>
    <row r="745" spans="2:4">
      <c r="B745" s="883"/>
      <c r="C745" s="883"/>
      <c r="D745" s="91"/>
    </row>
    <row r="746" spans="2:4">
      <c r="B746" s="883"/>
      <c r="C746" s="883"/>
      <c r="D746" s="91"/>
    </row>
    <row r="747" spans="2:4">
      <c r="B747" s="883"/>
      <c r="C747" s="883"/>
      <c r="D747" s="91"/>
    </row>
    <row r="748" spans="2:4">
      <c r="B748" s="883"/>
      <c r="C748" s="883"/>
      <c r="D748" s="91"/>
    </row>
    <row r="749" spans="2:4" ht="21" customHeight="1">
      <c r="B749" s="883"/>
      <c r="C749" s="883"/>
      <c r="D749" s="91"/>
    </row>
    <row r="750" spans="2:4" ht="21" customHeight="1">
      <c r="B750" s="883"/>
      <c r="C750" s="883"/>
      <c r="D750" s="91"/>
    </row>
    <row r="751" spans="2:4" ht="21" customHeight="1">
      <c r="B751" s="883"/>
      <c r="C751" s="883"/>
      <c r="D751" s="91"/>
    </row>
    <row r="752" spans="2:4">
      <c r="B752" s="883"/>
      <c r="C752" s="883"/>
      <c r="D752" s="91"/>
    </row>
    <row r="753" spans="2:4">
      <c r="B753" s="883"/>
      <c r="C753" s="883"/>
      <c r="D753" s="91"/>
    </row>
    <row r="754" spans="2:4" ht="21" customHeight="1">
      <c r="B754" s="883"/>
      <c r="C754" s="883"/>
      <c r="D754" s="91"/>
    </row>
    <row r="755" spans="2:4" ht="21" customHeight="1">
      <c r="B755" s="883"/>
      <c r="C755" s="883"/>
      <c r="D755" s="91"/>
    </row>
    <row r="756" spans="2:4" ht="21" customHeight="1">
      <c r="B756" s="883"/>
      <c r="C756" s="883"/>
      <c r="D756" s="91"/>
    </row>
    <row r="757" spans="2:4" ht="21" customHeight="1">
      <c r="B757" s="883"/>
      <c r="C757" s="883"/>
      <c r="D757" s="91"/>
    </row>
    <row r="758" spans="2:4" ht="21" customHeight="1">
      <c r="B758" s="883"/>
      <c r="C758" s="883"/>
      <c r="D758" s="91"/>
    </row>
    <row r="759" spans="2:4">
      <c r="B759" s="883"/>
      <c r="C759" s="883"/>
      <c r="D759" s="91"/>
    </row>
    <row r="760" spans="2:4" ht="21" customHeight="1">
      <c r="B760" s="883"/>
      <c r="C760" s="883"/>
      <c r="D760" s="91"/>
    </row>
    <row r="761" spans="2:4">
      <c r="B761" s="883"/>
      <c r="C761" s="883"/>
      <c r="D761" s="91"/>
    </row>
    <row r="762" spans="2:4">
      <c r="B762" s="883"/>
      <c r="C762" s="883"/>
      <c r="D762" s="91"/>
    </row>
    <row r="763" spans="2:4">
      <c r="B763" s="883"/>
      <c r="C763" s="883"/>
      <c r="D763" s="91"/>
    </row>
    <row r="764" spans="2:4">
      <c r="B764" s="883"/>
      <c r="C764" s="883"/>
      <c r="D764" s="91"/>
    </row>
    <row r="765" spans="2:4">
      <c r="B765" s="883"/>
      <c r="C765" s="883"/>
      <c r="D765" s="91"/>
    </row>
    <row r="766" spans="2:4">
      <c r="B766" s="883"/>
      <c r="C766" s="883"/>
      <c r="D766" s="91"/>
    </row>
    <row r="767" spans="2:4" ht="21" customHeight="1">
      <c r="B767" s="883"/>
      <c r="C767" s="883"/>
      <c r="D767" s="91"/>
    </row>
    <row r="768" spans="2:4">
      <c r="B768" s="883"/>
      <c r="C768" s="883"/>
      <c r="D768" s="91"/>
    </row>
    <row r="769" spans="2:4">
      <c r="B769" s="883"/>
      <c r="C769" s="883"/>
      <c r="D769" s="91"/>
    </row>
    <row r="770" spans="2:4" ht="21" customHeight="1">
      <c r="B770" s="883"/>
      <c r="C770" s="883"/>
      <c r="D770" s="91"/>
    </row>
    <row r="771" spans="2:4">
      <c r="B771" s="883"/>
      <c r="C771" s="883"/>
      <c r="D771" s="91"/>
    </row>
    <row r="772" spans="2:4">
      <c r="B772" s="883"/>
      <c r="C772" s="883"/>
      <c r="D772" s="91"/>
    </row>
    <row r="773" spans="2:4" ht="21" customHeight="1">
      <c r="B773" s="883"/>
      <c r="C773" s="883"/>
      <c r="D773" s="91"/>
    </row>
    <row r="774" spans="2:4">
      <c r="B774" s="883"/>
      <c r="C774" s="883"/>
      <c r="D774" s="91"/>
    </row>
    <row r="775" spans="2:4">
      <c r="B775" s="883"/>
      <c r="C775" s="883"/>
      <c r="D775" s="91"/>
    </row>
    <row r="776" spans="2:4" ht="21" customHeight="1">
      <c r="B776" s="883"/>
      <c r="C776" s="883"/>
      <c r="D776" s="91"/>
    </row>
    <row r="777" spans="2:4">
      <c r="B777" s="883"/>
      <c r="C777" s="883"/>
      <c r="D777" s="91"/>
    </row>
    <row r="778" spans="2:4" ht="21" customHeight="1">
      <c r="B778" s="883"/>
      <c r="C778" s="883"/>
      <c r="D778" s="91"/>
    </row>
    <row r="779" spans="2:4" ht="21" customHeight="1">
      <c r="B779" s="883"/>
      <c r="C779" s="883"/>
      <c r="D779" s="91"/>
    </row>
    <row r="780" spans="2:4">
      <c r="B780" s="883"/>
      <c r="C780" s="883"/>
      <c r="D780" s="91"/>
    </row>
    <row r="781" spans="2:4" ht="21" customHeight="1">
      <c r="B781" s="883"/>
      <c r="C781" s="883"/>
      <c r="D781" s="91"/>
    </row>
    <row r="782" spans="2:4" ht="21" customHeight="1">
      <c r="B782" s="883"/>
      <c r="C782" s="883"/>
      <c r="D782" s="91"/>
    </row>
    <row r="783" spans="2:4">
      <c r="B783" s="883"/>
      <c r="C783" s="883"/>
      <c r="D783" s="91"/>
    </row>
    <row r="784" spans="2:4" ht="21" customHeight="1">
      <c r="B784" s="883"/>
      <c r="C784" s="883"/>
      <c r="D784" s="91"/>
    </row>
    <row r="785" spans="2:4" ht="21" customHeight="1">
      <c r="B785" s="883"/>
      <c r="C785" s="883"/>
      <c r="D785" s="91"/>
    </row>
    <row r="786" spans="2:4" ht="21" customHeight="1">
      <c r="B786" s="883"/>
      <c r="C786" s="883"/>
      <c r="D786" s="91"/>
    </row>
    <row r="787" spans="2:4" ht="22.5" customHeight="1">
      <c r="B787" s="883"/>
      <c r="C787" s="883"/>
      <c r="D787" s="91"/>
    </row>
    <row r="788" spans="2:4" ht="21" customHeight="1">
      <c r="B788" s="883"/>
      <c r="C788" s="883"/>
      <c r="D788" s="91"/>
    </row>
    <row r="789" spans="2:4">
      <c r="B789" s="883"/>
      <c r="C789" s="883"/>
      <c r="D789" s="91"/>
    </row>
    <row r="790" spans="2:4">
      <c r="B790" s="883"/>
      <c r="C790" s="883"/>
      <c r="D790" s="91"/>
    </row>
    <row r="791" spans="2:4" ht="15" customHeight="1">
      <c r="B791" s="883"/>
      <c r="C791" s="883"/>
      <c r="D791" s="91"/>
    </row>
    <row r="792" spans="2:4" ht="15" customHeight="1">
      <c r="B792" s="883"/>
      <c r="C792" s="883"/>
      <c r="D792" s="91"/>
    </row>
    <row r="793" spans="2:4" ht="21" customHeight="1">
      <c r="B793" s="883"/>
      <c r="C793" s="883"/>
      <c r="D793" s="91"/>
    </row>
    <row r="794" spans="2:4" ht="21" customHeight="1">
      <c r="B794" s="883"/>
      <c r="C794" s="883"/>
      <c r="D794" s="91"/>
    </row>
    <row r="795" spans="2:4" ht="15" customHeight="1">
      <c r="B795" s="883"/>
      <c r="C795" s="883"/>
      <c r="D795" s="91"/>
    </row>
    <row r="796" spans="2:4" ht="15" customHeight="1">
      <c r="B796" s="883"/>
      <c r="C796" s="883"/>
      <c r="D796" s="91"/>
    </row>
    <row r="797" spans="2:4" ht="15" customHeight="1">
      <c r="B797" s="883"/>
      <c r="C797" s="883"/>
      <c r="D797" s="91"/>
    </row>
    <row r="798" spans="2:4" ht="15" customHeight="1">
      <c r="B798" s="883"/>
      <c r="C798" s="883"/>
      <c r="D798" s="91"/>
    </row>
    <row r="799" spans="2:4">
      <c r="B799" s="883"/>
      <c r="C799" s="883"/>
      <c r="D799" s="91"/>
    </row>
    <row r="800" spans="2:4">
      <c r="B800" s="883"/>
      <c r="C800" s="883"/>
      <c r="D800" s="91"/>
    </row>
    <row r="801" spans="2:4" ht="21" customHeight="1">
      <c r="B801" s="883"/>
      <c r="C801" s="883"/>
      <c r="D801" s="91"/>
    </row>
    <row r="802" spans="2:4" ht="21" customHeight="1">
      <c r="B802" s="883"/>
      <c r="C802" s="883"/>
      <c r="D802" s="91"/>
    </row>
    <row r="803" spans="2:4">
      <c r="B803" s="883"/>
      <c r="C803" s="883"/>
      <c r="D803" s="91"/>
    </row>
    <row r="804" spans="2:4" ht="15" customHeight="1">
      <c r="B804" s="883"/>
      <c r="C804" s="883"/>
      <c r="D804" s="91"/>
    </row>
    <row r="805" spans="2:4" ht="15" customHeight="1">
      <c r="B805" s="883"/>
      <c r="C805" s="883"/>
      <c r="D805" s="91"/>
    </row>
    <row r="806" spans="2:4" ht="15" customHeight="1">
      <c r="B806" s="883"/>
      <c r="C806" s="883"/>
      <c r="D806" s="91"/>
    </row>
    <row r="807" spans="2:4" ht="15" customHeight="1">
      <c r="B807" s="883"/>
      <c r="C807" s="883"/>
      <c r="D807" s="91"/>
    </row>
    <row r="808" spans="2:4" ht="15" customHeight="1">
      <c r="B808" s="883"/>
      <c r="C808" s="883"/>
      <c r="D808" s="91"/>
    </row>
    <row r="809" spans="2:4" ht="21" customHeight="1">
      <c r="B809" s="883"/>
      <c r="C809" s="883"/>
      <c r="D809" s="91"/>
    </row>
    <row r="810" spans="2:4" ht="21" customHeight="1">
      <c r="B810" s="883"/>
      <c r="C810" s="883"/>
      <c r="D810" s="91"/>
    </row>
    <row r="811" spans="2:4" ht="21" customHeight="1">
      <c r="B811" s="883"/>
      <c r="C811" s="883"/>
      <c r="D811" s="91"/>
    </row>
    <row r="812" spans="2:4" ht="15" customHeight="1">
      <c r="B812" s="883"/>
      <c r="C812" s="883"/>
      <c r="D812" s="91"/>
    </row>
    <row r="813" spans="2:4" ht="21" customHeight="1">
      <c r="B813" s="883"/>
      <c r="C813" s="883"/>
      <c r="D813" s="91"/>
    </row>
    <row r="814" spans="2:4" ht="21" customHeight="1">
      <c r="B814" s="883"/>
      <c r="C814" s="883"/>
      <c r="D814" s="91"/>
    </row>
    <row r="815" spans="2:4">
      <c r="B815" s="883"/>
      <c r="C815" s="883"/>
      <c r="D815" s="91"/>
    </row>
    <row r="816" spans="2:4" ht="21" customHeight="1">
      <c r="B816" s="883"/>
      <c r="C816" s="883"/>
      <c r="D816" s="91"/>
    </row>
    <row r="817" spans="2:4" ht="21" customHeight="1">
      <c r="B817" s="883"/>
      <c r="C817" s="883"/>
      <c r="D817" s="91"/>
    </row>
    <row r="818" spans="2:4" ht="21" customHeight="1">
      <c r="B818" s="883"/>
      <c r="C818" s="883"/>
      <c r="D818" s="91"/>
    </row>
    <row r="819" spans="2:4" ht="15" customHeight="1">
      <c r="B819" s="883"/>
      <c r="C819" s="883"/>
      <c r="D819" s="91"/>
    </row>
    <row r="820" spans="2:4" ht="21" customHeight="1">
      <c r="B820" s="883"/>
      <c r="C820" s="883"/>
      <c r="D820" s="91"/>
    </row>
    <row r="821" spans="2:4" ht="21" customHeight="1">
      <c r="B821" s="883"/>
      <c r="C821" s="883"/>
      <c r="D821" s="91"/>
    </row>
    <row r="822" spans="2:4" ht="32.25" customHeight="1">
      <c r="B822" s="883"/>
      <c r="C822" s="883"/>
      <c r="D822" s="91"/>
    </row>
    <row r="823" spans="2:4" ht="32.25" customHeight="1">
      <c r="B823" s="883"/>
      <c r="C823" s="883"/>
      <c r="D823" s="91"/>
    </row>
    <row r="824" spans="2:4" ht="32.25" customHeight="1">
      <c r="B824" s="883"/>
      <c r="C824" s="883"/>
      <c r="D824" s="91"/>
    </row>
    <row r="825" spans="2:4" ht="21" customHeight="1">
      <c r="B825" s="883"/>
      <c r="C825" s="883"/>
      <c r="D825" s="91"/>
    </row>
    <row r="826" spans="2:4" ht="21" customHeight="1">
      <c r="B826" s="883"/>
      <c r="C826" s="883"/>
      <c r="D826" s="91"/>
    </row>
    <row r="827" spans="2:4" ht="21" customHeight="1">
      <c r="B827" s="883"/>
      <c r="C827" s="883"/>
      <c r="D827" s="91"/>
    </row>
    <row r="828" spans="2:4" ht="21" customHeight="1">
      <c r="B828" s="883"/>
      <c r="C828" s="883"/>
      <c r="D828" s="91"/>
    </row>
    <row r="829" spans="2:4" ht="21" customHeight="1">
      <c r="B829" s="883"/>
      <c r="C829" s="883"/>
      <c r="D829" s="91"/>
    </row>
    <row r="830" spans="2:4" ht="21" customHeight="1">
      <c r="B830" s="883"/>
      <c r="C830" s="883"/>
      <c r="D830" s="91"/>
    </row>
    <row r="831" spans="2:4" ht="21" customHeight="1">
      <c r="B831" s="883"/>
      <c r="C831" s="883"/>
      <c r="D831" s="91"/>
    </row>
    <row r="832" spans="2:4" ht="21" customHeight="1">
      <c r="B832" s="883"/>
      <c r="C832" s="883"/>
      <c r="D832" s="91"/>
    </row>
    <row r="833" spans="2:4" ht="21" customHeight="1">
      <c r="B833" s="883"/>
      <c r="C833" s="883"/>
      <c r="D833" s="91"/>
    </row>
    <row r="834" spans="2:4" ht="21" customHeight="1">
      <c r="B834" s="883"/>
      <c r="C834" s="883"/>
      <c r="D834" s="91"/>
    </row>
    <row r="835" spans="2:4" ht="21" customHeight="1">
      <c r="B835" s="883"/>
      <c r="C835" s="883"/>
      <c r="D835" s="91"/>
    </row>
    <row r="836" spans="2:4" ht="21" customHeight="1">
      <c r="B836" s="883"/>
      <c r="C836" s="883"/>
      <c r="D836" s="91"/>
    </row>
    <row r="837" spans="2:4" ht="21" customHeight="1">
      <c r="B837" s="883"/>
      <c r="C837" s="883"/>
      <c r="D837" s="91"/>
    </row>
    <row r="838" spans="2:4" ht="21" customHeight="1">
      <c r="B838" s="883"/>
      <c r="C838" s="883"/>
      <c r="D838" s="91"/>
    </row>
    <row r="839" spans="2:4" ht="21" customHeight="1">
      <c r="B839" s="883"/>
      <c r="C839" s="883"/>
      <c r="D839" s="91"/>
    </row>
    <row r="840" spans="2:4" ht="21" customHeight="1">
      <c r="B840" s="883"/>
      <c r="C840" s="883"/>
      <c r="D840" s="91"/>
    </row>
    <row r="841" spans="2:4">
      <c r="B841" s="883"/>
      <c r="C841" s="883"/>
      <c r="D841" s="91"/>
    </row>
    <row r="842" spans="2:4">
      <c r="B842" s="883"/>
      <c r="C842" s="883"/>
      <c r="D842" s="91"/>
    </row>
    <row r="843" spans="2:4">
      <c r="B843" s="883"/>
      <c r="C843" s="883"/>
      <c r="D843" s="91"/>
    </row>
    <row r="844" spans="2:4">
      <c r="B844" s="883"/>
      <c r="C844" s="883"/>
      <c r="D844" s="91"/>
    </row>
    <row r="845" spans="2:4">
      <c r="B845" s="883"/>
      <c r="C845" s="883"/>
      <c r="D845" s="91"/>
    </row>
    <row r="846" spans="2:4">
      <c r="B846" s="883"/>
      <c r="C846" s="883"/>
      <c r="D846" s="91"/>
    </row>
    <row r="847" spans="2:4">
      <c r="B847" s="883"/>
      <c r="C847" s="883"/>
      <c r="D847" s="91"/>
    </row>
    <row r="848" spans="2:4">
      <c r="B848" s="883"/>
      <c r="C848" s="883"/>
      <c r="D848" s="91"/>
    </row>
    <row r="849" spans="2:4">
      <c r="B849" s="883"/>
      <c r="C849" s="883"/>
      <c r="D849" s="91"/>
    </row>
    <row r="850" spans="2:4">
      <c r="B850" s="883"/>
      <c r="C850" s="883"/>
      <c r="D850" s="91"/>
    </row>
    <row r="851" spans="2:4">
      <c r="B851" s="883"/>
      <c r="C851" s="883"/>
      <c r="D851" s="91"/>
    </row>
    <row r="852" spans="2:4">
      <c r="B852" s="883"/>
      <c r="C852" s="883"/>
      <c r="D852" s="91"/>
    </row>
    <row r="853" spans="2:4">
      <c r="B853" s="883"/>
      <c r="C853" s="883"/>
      <c r="D853" s="91"/>
    </row>
    <row r="854" spans="2:4">
      <c r="B854" s="883"/>
      <c r="C854" s="883"/>
      <c r="D854" s="91"/>
    </row>
    <row r="855" spans="2:4">
      <c r="B855" s="883"/>
      <c r="C855" s="883"/>
      <c r="D855" s="91"/>
    </row>
  </sheetData>
  <mergeCells count="217">
    <mergeCell ref="B641:C641"/>
    <mergeCell ref="B646:C646"/>
    <mergeCell ref="B720:C720"/>
    <mergeCell ref="B726:C726"/>
    <mergeCell ref="B728:C728"/>
    <mergeCell ref="B730:C730"/>
    <mergeCell ref="B733:C733"/>
    <mergeCell ref="B853:C853"/>
    <mergeCell ref="B854:C854"/>
    <mergeCell ref="B835:C835"/>
    <mergeCell ref="B836:C836"/>
    <mergeCell ref="B837:C837"/>
    <mergeCell ref="B838:C838"/>
    <mergeCell ref="B839:C839"/>
    <mergeCell ref="B840:C840"/>
    <mergeCell ref="B826:C826"/>
    <mergeCell ref="B827:C827"/>
    <mergeCell ref="B828:C828"/>
    <mergeCell ref="B829:C829"/>
    <mergeCell ref="B830:C830"/>
    <mergeCell ref="B831:C831"/>
    <mergeCell ref="B832:C832"/>
    <mergeCell ref="B833:C833"/>
    <mergeCell ref="B834:C834"/>
    <mergeCell ref="B855:C855"/>
    <mergeCell ref="B841:C841"/>
    <mergeCell ref="B842:C842"/>
    <mergeCell ref="B843:C843"/>
    <mergeCell ref="B844:C844"/>
    <mergeCell ref="B845:C845"/>
    <mergeCell ref="B846:C846"/>
    <mergeCell ref="B847:C847"/>
    <mergeCell ref="B848:C848"/>
    <mergeCell ref="B849:C849"/>
    <mergeCell ref="B850:C850"/>
    <mergeCell ref="B851:C851"/>
    <mergeCell ref="B852:C852"/>
    <mergeCell ref="B817:C817"/>
    <mergeCell ref="B818:C818"/>
    <mergeCell ref="B819:C819"/>
    <mergeCell ref="B820:C820"/>
    <mergeCell ref="B821:C821"/>
    <mergeCell ref="B822:C822"/>
    <mergeCell ref="B823:C823"/>
    <mergeCell ref="B824:C824"/>
    <mergeCell ref="B825:C825"/>
    <mergeCell ref="B808:C808"/>
    <mergeCell ref="B809:C809"/>
    <mergeCell ref="B810:C810"/>
    <mergeCell ref="B811:C811"/>
    <mergeCell ref="B812:C812"/>
    <mergeCell ref="B813:C813"/>
    <mergeCell ref="B814:C814"/>
    <mergeCell ref="B815:C815"/>
    <mergeCell ref="B816:C816"/>
    <mergeCell ref="B799:C799"/>
    <mergeCell ref="B800:C800"/>
    <mergeCell ref="B801:C801"/>
    <mergeCell ref="B802:C802"/>
    <mergeCell ref="B803:C803"/>
    <mergeCell ref="B804:C804"/>
    <mergeCell ref="B805:C805"/>
    <mergeCell ref="B806:C806"/>
    <mergeCell ref="B807:C807"/>
    <mergeCell ref="B790:C790"/>
    <mergeCell ref="B791:C791"/>
    <mergeCell ref="B792:C792"/>
    <mergeCell ref="B793:C793"/>
    <mergeCell ref="B794:C794"/>
    <mergeCell ref="B795:C795"/>
    <mergeCell ref="B796:C796"/>
    <mergeCell ref="B797:C797"/>
    <mergeCell ref="B798:C798"/>
    <mergeCell ref="B781:C781"/>
    <mergeCell ref="B782:C782"/>
    <mergeCell ref="B783:C783"/>
    <mergeCell ref="B784:C784"/>
    <mergeCell ref="B785:C785"/>
    <mergeCell ref="B786:C786"/>
    <mergeCell ref="B787:C787"/>
    <mergeCell ref="B788:C788"/>
    <mergeCell ref="B789:C789"/>
    <mergeCell ref="B772:C772"/>
    <mergeCell ref="B773:C773"/>
    <mergeCell ref="B774:C774"/>
    <mergeCell ref="B775:C775"/>
    <mergeCell ref="B776:C776"/>
    <mergeCell ref="B777:C777"/>
    <mergeCell ref="B778:C778"/>
    <mergeCell ref="B779:C779"/>
    <mergeCell ref="B780:C780"/>
    <mergeCell ref="B763:C763"/>
    <mergeCell ref="B764:C764"/>
    <mergeCell ref="B765:C765"/>
    <mergeCell ref="B766:C766"/>
    <mergeCell ref="B767:C767"/>
    <mergeCell ref="B768:C768"/>
    <mergeCell ref="B769:C769"/>
    <mergeCell ref="B770:C770"/>
    <mergeCell ref="B771:C771"/>
    <mergeCell ref="B754:C754"/>
    <mergeCell ref="B755:C755"/>
    <mergeCell ref="B756:C756"/>
    <mergeCell ref="B757:C757"/>
    <mergeCell ref="B758:C758"/>
    <mergeCell ref="B759:C759"/>
    <mergeCell ref="B760:C760"/>
    <mergeCell ref="B761:C761"/>
    <mergeCell ref="B762:C762"/>
    <mergeCell ref="B745:C745"/>
    <mergeCell ref="B746:C746"/>
    <mergeCell ref="B747:C747"/>
    <mergeCell ref="B748:C748"/>
    <mergeCell ref="B749:C749"/>
    <mergeCell ref="B750:C750"/>
    <mergeCell ref="B751:C751"/>
    <mergeCell ref="B752:C752"/>
    <mergeCell ref="B753:C753"/>
    <mergeCell ref="B736:C736"/>
    <mergeCell ref="B737:C737"/>
    <mergeCell ref="B738:C738"/>
    <mergeCell ref="B739:C739"/>
    <mergeCell ref="B740:C740"/>
    <mergeCell ref="B741:C741"/>
    <mergeCell ref="B742:C742"/>
    <mergeCell ref="B743:C743"/>
    <mergeCell ref="B744:C744"/>
    <mergeCell ref="B721:C721"/>
    <mergeCell ref="B722:C722"/>
    <mergeCell ref="B724:C724"/>
    <mergeCell ref="B725:C725"/>
    <mergeCell ref="B727:C727"/>
    <mergeCell ref="B729:C729"/>
    <mergeCell ref="B731:C731"/>
    <mergeCell ref="B734:C734"/>
    <mergeCell ref="B735:C735"/>
    <mergeCell ref="B732:C732"/>
    <mergeCell ref="B723:C723"/>
    <mergeCell ref="B700:C700"/>
    <mergeCell ref="B701:C701"/>
    <mergeCell ref="B704:C704"/>
    <mergeCell ref="B710:C710"/>
    <mergeCell ref="B712:C712"/>
    <mergeCell ref="B714:C714"/>
    <mergeCell ref="B717:C717"/>
    <mergeCell ref="B719:C719"/>
    <mergeCell ref="B705:C705"/>
    <mergeCell ref="B711:C711"/>
    <mergeCell ref="B713:C713"/>
    <mergeCell ref="B716:C716"/>
    <mergeCell ref="B718:C718"/>
    <mergeCell ref="B703:C703"/>
    <mergeCell ref="B715:C715"/>
    <mergeCell ref="B706:C706"/>
    <mergeCell ref="B702:C702"/>
    <mergeCell ref="B707:C707"/>
    <mergeCell ref="B708:C708"/>
    <mergeCell ref="B709:C709"/>
    <mergeCell ref="B693:C693"/>
    <mergeCell ref="B696:C696"/>
    <mergeCell ref="B697:C697"/>
    <mergeCell ref="B680:C680"/>
    <mergeCell ref="B681:C681"/>
    <mergeCell ref="B683:C683"/>
    <mergeCell ref="B688:C688"/>
    <mergeCell ref="B695:C695"/>
    <mergeCell ref="B699:C699"/>
    <mergeCell ref="B694:C694"/>
    <mergeCell ref="B698:C698"/>
    <mergeCell ref="B674:C674"/>
    <mergeCell ref="B677:C677"/>
    <mergeCell ref="B678:C678"/>
    <mergeCell ref="B679:C679"/>
    <mergeCell ref="B682:C682"/>
    <mergeCell ref="B684:C684"/>
    <mergeCell ref="B687:C687"/>
    <mergeCell ref="B691:C691"/>
    <mergeCell ref="B692:C692"/>
    <mergeCell ref="B675:C675"/>
    <mergeCell ref="B685:C685"/>
    <mergeCell ref="B690:C690"/>
    <mergeCell ref="B686:C686"/>
    <mergeCell ref="B689:C689"/>
    <mergeCell ref="B676:C676"/>
    <mergeCell ref="B668:C668"/>
    <mergeCell ref="B669:C669"/>
    <mergeCell ref="B670:C670"/>
    <mergeCell ref="B647:C647"/>
    <mergeCell ref="B655:C655"/>
    <mergeCell ref="B663:C663"/>
    <mergeCell ref="B671:C671"/>
    <mergeCell ref="B672:C672"/>
    <mergeCell ref="B673:C673"/>
    <mergeCell ref="A1:G1"/>
    <mergeCell ref="B645:C645"/>
    <mergeCell ref="B640:C640"/>
    <mergeCell ref="B648:C648"/>
    <mergeCell ref="B649:C649"/>
    <mergeCell ref="B659:C659"/>
    <mergeCell ref="B665:C665"/>
    <mergeCell ref="B666:C666"/>
    <mergeCell ref="B667:C667"/>
    <mergeCell ref="B644:C644"/>
    <mergeCell ref="B658:C658"/>
    <mergeCell ref="B662:C662"/>
    <mergeCell ref="B643:C643"/>
    <mergeCell ref="B650:C650"/>
    <mergeCell ref="B651:C651"/>
    <mergeCell ref="B652:C652"/>
    <mergeCell ref="B653:C653"/>
    <mergeCell ref="B654:C654"/>
    <mergeCell ref="B657:C657"/>
    <mergeCell ref="B660:C660"/>
    <mergeCell ref="B661:C661"/>
    <mergeCell ref="B664:C664"/>
    <mergeCell ref="B656:C656"/>
    <mergeCell ref="B642:C642"/>
  </mergeCells>
  <phoneticPr fontId="48" type="noConversion"/>
  <pageMargins left="0.70866141732283505" right="0.70866141732283505" top="0.74803149606299202" bottom="0.74803149606299202" header="0.31496062992126" footer="0.31496062992126"/>
  <pageSetup paperSize="131"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9:AD29"/>
  <sheetViews>
    <sheetView workbookViewId="0"/>
  </sheetViews>
  <sheetFormatPr defaultColWidth="9" defaultRowHeight="15"/>
  <cols>
    <col min="8" max="8" width="10.85546875" customWidth="1"/>
  </cols>
  <sheetData>
    <row r="9" spans="4:11" ht="18.75">
      <c r="D9" s="890" t="s">
        <v>1177</v>
      </c>
      <c r="E9" s="890"/>
      <c r="F9" s="890"/>
      <c r="G9" s="890"/>
      <c r="H9" s="890"/>
      <c r="I9" s="890"/>
      <c r="J9" s="890"/>
      <c r="K9" s="890"/>
    </row>
    <row r="10" spans="4:11" ht="18.75">
      <c r="D10" s="890" t="s">
        <v>1178</v>
      </c>
      <c r="E10" s="890"/>
      <c r="F10" s="890"/>
      <c r="G10" s="890"/>
      <c r="H10" s="890"/>
      <c r="I10" s="890"/>
      <c r="J10" s="890"/>
    </row>
    <row r="11" spans="4:11" ht="15.75">
      <c r="D11" s="165"/>
      <c r="E11" s="165"/>
      <c r="F11" s="165"/>
      <c r="G11" s="165"/>
      <c r="H11" s="165"/>
      <c r="I11" s="165"/>
      <c r="J11" s="165"/>
    </row>
    <row r="12" spans="4:11" ht="15.75">
      <c r="D12" s="891" t="s">
        <v>1179</v>
      </c>
      <c r="E12" s="891"/>
      <c r="F12" s="891"/>
      <c r="G12" s="892"/>
      <c r="H12" s="892"/>
      <c r="I12" s="165"/>
      <c r="J12" s="165"/>
    </row>
    <row r="13" spans="4:11" ht="15.75">
      <c r="D13" s="891" t="s">
        <v>1180</v>
      </c>
      <c r="E13" s="891"/>
      <c r="F13" s="891"/>
      <c r="G13" s="892"/>
      <c r="H13" s="892"/>
      <c r="I13" s="165"/>
      <c r="J13" s="169"/>
    </row>
    <row r="14" spans="4:11" ht="15.75">
      <c r="D14" s="166"/>
      <c r="E14" s="166"/>
      <c r="F14" s="166"/>
      <c r="G14" s="167"/>
      <c r="H14" s="167"/>
      <c r="I14" s="165"/>
      <c r="J14" s="170"/>
      <c r="K14" s="171"/>
    </row>
    <row r="15" spans="4:11" ht="15.75">
      <c r="D15" s="891" t="s">
        <v>1181</v>
      </c>
      <c r="E15" s="891"/>
      <c r="F15" s="891"/>
      <c r="G15" s="893"/>
      <c r="H15" s="893"/>
      <c r="I15" s="165"/>
      <c r="J15" s="165"/>
      <c r="K15" s="171"/>
    </row>
    <row r="16" spans="4:11" ht="15.75">
      <c r="D16" s="165"/>
      <c r="E16" s="165"/>
      <c r="F16" s="165"/>
      <c r="G16" s="165"/>
      <c r="H16" s="165"/>
      <c r="I16" s="165"/>
      <c r="J16" s="165"/>
      <c r="K16" s="171"/>
    </row>
    <row r="17" spans="1:30" ht="15.75">
      <c r="K17" s="171"/>
    </row>
    <row r="18" spans="1:30" ht="15.75" customHeight="1">
      <c r="A18" s="894" t="s">
        <v>1182</v>
      </c>
      <c r="B18" s="894"/>
      <c r="C18" s="894"/>
      <c r="D18" s="894"/>
      <c r="E18" s="894"/>
      <c r="F18" s="894"/>
      <c r="G18" s="894"/>
      <c r="H18" s="894"/>
      <c r="I18" s="894"/>
      <c r="J18" s="894"/>
      <c r="K18" s="894"/>
      <c r="L18" s="894"/>
    </row>
    <row r="19" spans="1:30" ht="15.75" customHeight="1">
      <c r="D19" s="894" t="s">
        <v>1183</v>
      </c>
      <c r="E19" s="894"/>
      <c r="F19" s="894"/>
      <c r="G19" s="894"/>
      <c r="H19" s="894"/>
      <c r="I19" s="894"/>
      <c r="J19" s="894"/>
      <c r="K19" s="894"/>
      <c r="L19" s="894"/>
      <c r="M19" s="894"/>
      <c r="N19" s="894"/>
    </row>
    <row r="20" spans="1:30" ht="15.75" customHeight="1">
      <c r="D20" s="895" t="s">
        <v>1184</v>
      </c>
      <c r="E20" s="895"/>
      <c r="F20" s="895"/>
      <c r="G20" s="895"/>
      <c r="H20" s="895"/>
      <c r="I20" s="895"/>
      <c r="J20" s="895"/>
      <c r="K20" s="895"/>
      <c r="L20" s="895"/>
      <c r="M20" s="895"/>
      <c r="N20" s="895"/>
    </row>
    <row r="21" spans="1:30" ht="15.75" customHeight="1">
      <c r="D21" s="894" t="s">
        <v>1185</v>
      </c>
      <c r="E21" s="894"/>
      <c r="F21" s="894"/>
      <c r="G21" s="894"/>
      <c r="H21" s="894"/>
      <c r="I21" s="894"/>
      <c r="J21" s="894"/>
      <c r="K21" s="894"/>
      <c r="L21" s="894"/>
      <c r="M21" s="894"/>
      <c r="N21" s="894"/>
    </row>
    <row r="22" spans="1:30" ht="15.75" customHeight="1">
      <c r="D22" s="894" t="s">
        <v>1186</v>
      </c>
      <c r="E22" s="894"/>
      <c r="F22" s="894"/>
      <c r="G22" s="894"/>
      <c r="H22" s="894"/>
      <c r="I22" s="894"/>
      <c r="J22" s="894"/>
      <c r="K22" s="894"/>
      <c r="L22" s="894"/>
      <c r="M22" s="894"/>
      <c r="N22" s="894"/>
    </row>
    <row r="23" spans="1:30" ht="15.75" customHeight="1">
      <c r="A23" s="168"/>
      <c r="B23" s="168"/>
      <c r="C23" s="168"/>
      <c r="D23" s="168"/>
      <c r="E23" s="168"/>
      <c r="F23" s="168"/>
      <c r="G23" s="168"/>
      <c r="H23" s="168"/>
      <c r="I23" s="168"/>
      <c r="J23" s="168"/>
      <c r="K23" s="168"/>
      <c r="L23" s="168"/>
    </row>
    <row r="24" spans="1:30" ht="15.75" customHeight="1">
      <c r="A24" t="s">
        <v>1187</v>
      </c>
    </row>
    <row r="25" spans="1:30" ht="15.75">
      <c r="K25" s="171"/>
    </row>
    <row r="26" spans="1:30" ht="15.75">
      <c r="K26" s="171"/>
      <c r="S26" s="816"/>
      <c r="T26" s="816"/>
      <c r="U26" s="816"/>
      <c r="V26" s="816"/>
      <c r="W26" s="816"/>
      <c r="X26" s="816"/>
      <c r="Y26" s="816"/>
      <c r="Z26" s="816"/>
      <c r="AA26" s="816"/>
      <c r="AB26" s="816"/>
    </row>
    <row r="27" spans="1:30" ht="15.75">
      <c r="K27" s="171"/>
      <c r="S27" s="816"/>
      <c r="T27" s="816"/>
      <c r="U27" s="816"/>
      <c r="V27" s="816"/>
      <c r="W27" s="816"/>
      <c r="X27" s="816"/>
      <c r="Y27" s="816"/>
      <c r="Z27" s="816"/>
      <c r="AA27" s="816"/>
      <c r="AB27" s="816"/>
      <c r="AC27" s="816"/>
      <c r="AD27" s="816"/>
    </row>
    <row r="28" spans="1:30" ht="15.75">
      <c r="A28" t="s">
        <v>469</v>
      </c>
      <c r="K28" s="171"/>
      <c r="S28" s="894"/>
      <c r="T28" s="894"/>
      <c r="U28" s="894"/>
      <c r="V28" s="894"/>
      <c r="W28" s="894"/>
      <c r="X28" s="894"/>
      <c r="Y28" s="894"/>
      <c r="Z28" s="894"/>
      <c r="AA28" s="894"/>
      <c r="AB28" s="894"/>
      <c r="AC28" s="894"/>
      <c r="AD28" s="894"/>
    </row>
    <row r="29" spans="1:30">
      <c r="S29" s="816"/>
      <c r="T29" s="816"/>
      <c r="U29" s="816"/>
      <c r="V29" s="816"/>
      <c r="W29" s="816"/>
      <c r="X29" s="816"/>
      <c r="Y29" s="816"/>
      <c r="Z29" s="816"/>
      <c r="AA29" s="816"/>
      <c r="AB29" s="816"/>
      <c r="AC29" s="816"/>
      <c r="AD29" s="816"/>
    </row>
  </sheetData>
  <mergeCells count="17">
    <mergeCell ref="S29:AD29"/>
    <mergeCell ref="D21:N21"/>
    <mergeCell ref="D22:N22"/>
    <mergeCell ref="S26:AB26"/>
    <mergeCell ref="S27:AD27"/>
    <mergeCell ref="S28:AD28"/>
    <mergeCell ref="D15:F15"/>
    <mergeCell ref="G15:H15"/>
    <mergeCell ref="A18:L18"/>
    <mergeCell ref="D19:N19"/>
    <mergeCell ref="D20:N20"/>
    <mergeCell ref="D9:K9"/>
    <mergeCell ref="D10:J10"/>
    <mergeCell ref="D12:F12"/>
    <mergeCell ref="G12:H12"/>
    <mergeCell ref="D13:F13"/>
    <mergeCell ref="G13:H13"/>
  </mergeCells>
  <pageMargins left="0.7" right="0.7" top="0.75" bottom="0.75" header="0.3" footer="0.3"/>
  <pageSetup paperSize="131"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158"/>
  <sheetViews>
    <sheetView workbookViewId="0">
      <selection sqref="A1:H1"/>
    </sheetView>
  </sheetViews>
  <sheetFormatPr defaultColWidth="9" defaultRowHeight="15"/>
  <cols>
    <col min="1" max="1" width="4.5703125" customWidth="1"/>
    <col min="2" max="2" width="40.7109375" style="1" customWidth="1"/>
    <col min="3" max="3" width="17.42578125" style="2" customWidth="1"/>
    <col min="4" max="4" width="15.85546875" style="3" customWidth="1"/>
    <col min="5" max="5" width="16.7109375" style="4" hidden="1" customWidth="1"/>
    <col min="6" max="6" width="6.7109375" style="5" hidden="1" customWidth="1"/>
    <col min="7" max="7" width="16.7109375" hidden="1" customWidth="1"/>
    <col min="8" max="8" width="5.85546875" style="6" hidden="1" customWidth="1"/>
    <col min="9" max="9" width="15.7109375" style="7" hidden="1" customWidth="1"/>
    <col min="10" max="10" width="6.7109375" style="8" hidden="1" customWidth="1"/>
    <col min="11" max="11" width="15.7109375" style="8" hidden="1" customWidth="1"/>
    <col min="12" max="12" width="6.7109375" style="8" hidden="1" customWidth="1"/>
    <col min="13" max="13" width="18.42578125" style="8" bestFit="1" customWidth="1"/>
    <col min="14" max="14" width="6.7109375" style="8" customWidth="1"/>
    <col min="15" max="15" width="2.7109375" customWidth="1"/>
    <col min="16" max="16" width="4.5703125" customWidth="1"/>
    <col min="17" max="17" width="40.7109375" style="1" customWidth="1"/>
    <col min="18" max="18" width="17.42578125" style="2" bestFit="1" customWidth="1"/>
    <col min="19" max="19" width="16.140625" style="3" bestFit="1" customWidth="1"/>
    <col min="20" max="20" width="16.7109375" style="9" customWidth="1"/>
    <col min="21" max="21" width="6.5703125" style="10" customWidth="1"/>
  </cols>
  <sheetData>
    <row r="1" spans="1:25">
      <c r="A1" s="875" t="s">
        <v>0</v>
      </c>
      <c r="B1" s="875"/>
      <c r="C1" s="875"/>
      <c r="D1" s="875"/>
      <c r="E1" s="875"/>
      <c r="F1" s="875"/>
      <c r="G1" s="875"/>
      <c r="H1" s="875"/>
      <c r="P1" s="875" t="s">
        <v>0</v>
      </c>
      <c r="Q1" s="875"/>
      <c r="R1" s="875"/>
      <c r="S1" s="875"/>
      <c r="T1" s="875"/>
      <c r="U1" s="875"/>
      <c r="V1" s="99"/>
      <c r="W1" s="99"/>
      <c r="X1" s="99"/>
      <c r="Y1" s="99"/>
    </row>
    <row r="2" spans="1:25">
      <c r="A2" s="875" t="s">
        <v>1</v>
      </c>
      <c r="B2" s="875"/>
      <c r="C2" s="875"/>
      <c r="D2" s="875"/>
      <c r="E2" s="875"/>
      <c r="F2" s="875"/>
      <c r="G2" s="875"/>
      <c r="H2" s="875"/>
      <c r="P2" s="875" t="s">
        <v>1</v>
      </c>
      <c r="Q2" s="875"/>
      <c r="R2" s="875"/>
      <c r="S2" s="875"/>
      <c r="T2" s="875"/>
      <c r="U2" s="875"/>
      <c r="V2" s="99"/>
      <c r="W2" s="99"/>
      <c r="X2" s="99"/>
      <c r="Y2" s="99"/>
    </row>
    <row r="3" spans="1:25">
      <c r="A3" s="8"/>
      <c r="B3" s="11"/>
      <c r="C3" s="12"/>
      <c r="P3" s="8"/>
      <c r="Q3" s="11"/>
      <c r="R3" s="12"/>
    </row>
    <row r="4" spans="1:25" ht="24.95" customHeight="1">
      <c r="A4" s="13" t="s">
        <v>2</v>
      </c>
      <c r="B4" s="14" t="s">
        <v>1188</v>
      </c>
      <c r="C4" s="15" t="s">
        <v>4</v>
      </c>
      <c r="D4" s="15" t="s">
        <v>124</v>
      </c>
      <c r="E4" s="15" t="s">
        <v>135</v>
      </c>
      <c r="F4" s="16" t="s">
        <v>126</v>
      </c>
      <c r="G4" s="17" t="s">
        <v>1189</v>
      </c>
      <c r="H4" s="18" t="s">
        <v>126</v>
      </c>
      <c r="I4" s="17" t="s">
        <v>664</v>
      </c>
      <c r="J4" s="18" t="s">
        <v>126</v>
      </c>
      <c r="K4" s="17" t="s">
        <v>1591</v>
      </c>
      <c r="L4" s="18" t="s">
        <v>126</v>
      </c>
      <c r="M4" s="711">
        <v>45626</v>
      </c>
      <c r="N4" s="18" t="s">
        <v>126</v>
      </c>
      <c r="P4" s="13" t="s">
        <v>2</v>
      </c>
      <c r="Q4" s="14" t="s">
        <v>1188</v>
      </c>
      <c r="R4" s="15" t="s">
        <v>4</v>
      </c>
      <c r="S4" s="15" t="s">
        <v>124</v>
      </c>
      <c r="T4" s="711">
        <v>45626</v>
      </c>
      <c r="U4" s="18" t="s">
        <v>126</v>
      </c>
    </row>
    <row r="5" spans="1:25" ht="24.95" customHeight="1">
      <c r="A5" s="13" t="s">
        <v>1190</v>
      </c>
      <c r="B5" s="14" t="s">
        <v>1191</v>
      </c>
      <c r="C5" s="19">
        <f>C6+C14+C19+C24+C27+C42+C46</f>
        <v>861692994385</v>
      </c>
      <c r="D5" s="19">
        <f>D6+D14+D19+D24+D27+D42+D46</f>
        <v>864536403998</v>
      </c>
      <c r="E5" s="19">
        <f>E6+E14+E19+E24+E27+E42+E46</f>
        <v>403357567262</v>
      </c>
      <c r="F5" s="20">
        <f>E5/C5*100</f>
        <v>46.80989283774796</v>
      </c>
      <c r="G5" s="19">
        <f>G6+G14+G19+G24+G27+G42+G46</f>
        <v>497708086913</v>
      </c>
      <c r="H5" s="21">
        <f>G5/C5*100</f>
        <v>57.759328456444038</v>
      </c>
      <c r="I5" s="80">
        <f>I6+I14+I19+I24+I27+I42+I46</f>
        <v>43277835168</v>
      </c>
      <c r="J5" s="81">
        <f>I5/D5*100</f>
        <v>5.0059008467271111</v>
      </c>
      <c r="K5" s="595">
        <f>K6+K14+K19+K24+K27+K42+K46</f>
        <v>40720509573</v>
      </c>
      <c r="L5" s="81">
        <f>K5/D5*100</f>
        <v>4.7100977338479089</v>
      </c>
      <c r="M5" s="595">
        <f>M6+M14+M19+M24+M27+M42+M46</f>
        <v>90846326807</v>
      </c>
      <c r="N5" s="81">
        <f>M5/D5*100</f>
        <v>10.508097332499391</v>
      </c>
      <c r="P5" s="13" t="s">
        <v>1190</v>
      </c>
      <c r="Q5" s="14" t="s">
        <v>1191</v>
      </c>
      <c r="R5" s="19">
        <f>R6+R14+R19+R24+R27+R42+R46</f>
        <v>861692994385</v>
      </c>
      <c r="S5" s="19">
        <f>S6+S14+S19+S24+S27+S42+S46</f>
        <v>864536403998</v>
      </c>
      <c r="T5" s="82">
        <f>T6+T14+T19+T24+T27+T42+T46</f>
        <v>713685299891</v>
      </c>
      <c r="U5" s="94">
        <f>T5/S5*100</f>
        <v>82.551214337603653</v>
      </c>
    </row>
    <row r="6" spans="1:25" ht="21">
      <c r="A6" s="22" t="s">
        <v>1192</v>
      </c>
      <c r="B6" s="23" t="s">
        <v>7</v>
      </c>
      <c r="C6" s="24">
        <f>SUM(C7:C13)</f>
        <v>1052506075</v>
      </c>
      <c r="D6" s="25">
        <f>SUM(D7:D13)</f>
        <v>1022214675</v>
      </c>
      <c r="E6" s="26">
        <f>SUM(E7:E13)</f>
        <v>23950400</v>
      </c>
      <c r="F6" s="27">
        <f t="shared" ref="F6:I6" si="0">SUM(F7:F13)</f>
        <v>19.958666666666701</v>
      </c>
      <c r="G6" s="28">
        <f t="shared" si="0"/>
        <v>23950400</v>
      </c>
      <c r="H6" s="29">
        <f t="shared" si="0"/>
        <v>19.958666666666701</v>
      </c>
      <c r="I6" s="83">
        <f t="shared" si="0"/>
        <v>98712500</v>
      </c>
      <c r="J6" s="84">
        <f>I6/D6*100</f>
        <v>9.656728905794667</v>
      </c>
      <c r="K6" s="593">
        <f>SUM(K7:K13)</f>
        <v>246371850</v>
      </c>
      <c r="L6" s="84">
        <f>K6/D6*100</f>
        <v>24.101771968789237</v>
      </c>
      <c r="M6" s="593">
        <f>SUM(M7:M13)</f>
        <v>183427950</v>
      </c>
      <c r="N6" s="84">
        <f>M6/D6*100</f>
        <v>17.944171071502176</v>
      </c>
      <c r="P6" s="22" t="s">
        <v>1192</v>
      </c>
      <c r="Q6" s="23" t="s">
        <v>7</v>
      </c>
      <c r="R6" s="24">
        <f>SUM(R7:R13)</f>
        <v>1052506075</v>
      </c>
      <c r="S6" s="25">
        <f>SUM(S7:S13)</f>
        <v>1022214675</v>
      </c>
      <c r="T6" s="28">
        <f>SUM(T7:T13)</f>
        <v>693004300</v>
      </c>
      <c r="U6" s="100">
        <f>T6/S6*100</f>
        <v>67.794399449411145</v>
      </c>
    </row>
    <row r="7" spans="1:25">
      <c r="A7" s="30">
        <v>1</v>
      </c>
      <c r="B7" s="31" t="s">
        <v>8</v>
      </c>
      <c r="C7" s="32">
        <v>28770000</v>
      </c>
      <c r="D7" s="32">
        <v>28770000</v>
      </c>
      <c r="E7" s="33">
        <v>0</v>
      </c>
      <c r="F7" s="34">
        <v>0</v>
      </c>
      <c r="G7" s="35">
        <v>0</v>
      </c>
      <c r="H7" s="36">
        <v>0</v>
      </c>
      <c r="I7" s="35">
        <v>17336000</v>
      </c>
      <c r="J7" s="85">
        <v>60.257212374000702</v>
      </c>
      <c r="K7" s="35">
        <v>7508000</v>
      </c>
      <c r="L7" s="458">
        <v>26.096628432394859</v>
      </c>
      <c r="M7" s="35">
        <v>7985950</v>
      </c>
      <c r="N7" s="35">
        <v>27.757907542579076</v>
      </c>
      <c r="P7" s="30">
        <v>1</v>
      </c>
      <c r="Q7" s="31" t="s">
        <v>8</v>
      </c>
      <c r="R7" s="32">
        <v>28770000</v>
      </c>
      <c r="S7" s="32">
        <v>28770000</v>
      </c>
      <c r="T7" s="35">
        <v>28741350</v>
      </c>
      <c r="U7" s="85">
        <v>99.900417101147028</v>
      </c>
    </row>
    <row r="8" spans="1:25" ht="15" customHeight="1">
      <c r="A8" s="30">
        <v>2</v>
      </c>
      <c r="B8" s="31" t="s">
        <v>9</v>
      </c>
      <c r="C8" s="37">
        <v>9590000</v>
      </c>
      <c r="D8" s="37">
        <v>9590000</v>
      </c>
      <c r="E8" s="33">
        <v>0</v>
      </c>
      <c r="F8" s="34">
        <v>0</v>
      </c>
      <c r="G8" s="35">
        <v>0</v>
      </c>
      <c r="H8" s="36">
        <v>0</v>
      </c>
      <c r="I8" s="35"/>
      <c r="J8" s="85">
        <v>0</v>
      </c>
      <c r="K8" s="35"/>
      <c r="L8" s="109">
        <v>0</v>
      </c>
      <c r="M8" s="35">
        <v>2069500</v>
      </c>
      <c r="N8" s="35">
        <v>21.579770594369137</v>
      </c>
      <c r="P8" s="30">
        <v>2</v>
      </c>
      <c r="Q8" s="31" t="s">
        <v>9</v>
      </c>
      <c r="R8" s="37">
        <v>9590000</v>
      </c>
      <c r="S8" s="37">
        <v>9590000</v>
      </c>
      <c r="T8" s="35">
        <v>9577500</v>
      </c>
      <c r="U8" s="85">
        <v>99.869655891553705</v>
      </c>
    </row>
    <row r="9" spans="1:25" ht="21">
      <c r="A9" s="30">
        <v>3</v>
      </c>
      <c r="B9" s="31" t="s">
        <v>10</v>
      </c>
      <c r="C9" s="37">
        <v>9590000</v>
      </c>
      <c r="D9" s="37">
        <v>9590000</v>
      </c>
      <c r="E9" s="33">
        <v>0</v>
      </c>
      <c r="F9" s="34">
        <v>0</v>
      </c>
      <c r="G9" s="35">
        <v>0</v>
      </c>
      <c r="H9" s="36">
        <v>0</v>
      </c>
      <c r="I9" s="35"/>
      <c r="J9" s="85">
        <v>0</v>
      </c>
      <c r="K9" s="206">
        <v>2069500</v>
      </c>
      <c r="L9" s="85">
        <v>21.579770594369137</v>
      </c>
      <c r="M9" s="35"/>
      <c r="N9" s="35">
        <v>0</v>
      </c>
      <c r="P9" s="30">
        <v>3</v>
      </c>
      <c r="Q9" s="31" t="s">
        <v>10</v>
      </c>
      <c r="R9" s="37">
        <v>9590000</v>
      </c>
      <c r="S9" s="37">
        <v>9590000</v>
      </c>
      <c r="T9" s="35">
        <v>9577500</v>
      </c>
      <c r="U9" s="85">
        <v>99.869655891553705</v>
      </c>
    </row>
    <row r="10" spans="1:25" ht="15" customHeight="1">
      <c r="A10" s="30">
        <v>4</v>
      </c>
      <c r="B10" s="31" t="s">
        <v>11</v>
      </c>
      <c r="C10" s="37">
        <v>13590000</v>
      </c>
      <c r="D10" s="37">
        <v>13590000</v>
      </c>
      <c r="E10" s="33">
        <v>0</v>
      </c>
      <c r="F10" s="34">
        <v>0</v>
      </c>
      <c r="G10" s="35">
        <v>0</v>
      </c>
      <c r="H10" s="36">
        <v>0</v>
      </c>
      <c r="I10" s="35"/>
      <c r="J10" s="85">
        <v>0</v>
      </c>
      <c r="K10" s="236"/>
      <c r="L10" s="109">
        <v>0</v>
      </c>
      <c r="M10" s="35">
        <v>2053750</v>
      </c>
      <c r="N10" s="35">
        <v>15.112214863870493</v>
      </c>
      <c r="O10" s="86"/>
      <c r="P10" s="30">
        <v>4</v>
      </c>
      <c r="Q10" s="31" t="s">
        <v>11</v>
      </c>
      <c r="R10" s="37">
        <v>13590000</v>
      </c>
      <c r="S10" s="37">
        <v>13590000</v>
      </c>
      <c r="T10" s="35">
        <v>2053750</v>
      </c>
      <c r="U10" s="85">
        <v>15.112214863870493</v>
      </c>
    </row>
    <row r="11" spans="1:25" ht="15" customHeight="1">
      <c r="A11" s="30">
        <v>5</v>
      </c>
      <c r="B11" s="31" t="s">
        <v>12</v>
      </c>
      <c r="C11" s="37">
        <v>13590000</v>
      </c>
      <c r="D11" s="37">
        <v>13590000</v>
      </c>
      <c r="E11" s="33">
        <v>0</v>
      </c>
      <c r="F11" s="34">
        <v>0</v>
      </c>
      <c r="G11" s="35">
        <v>0</v>
      </c>
      <c r="H11" s="36">
        <v>0</v>
      </c>
      <c r="I11" s="35"/>
      <c r="J11" s="85">
        <v>0</v>
      </c>
      <c r="K11" s="236">
        <v>11512000</v>
      </c>
      <c r="L11" s="85">
        <v>84.709345106696105</v>
      </c>
      <c r="M11" s="35"/>
      <c r="N11" s="35">
        <v>0</v>
      </c>
      <c r="O11" s="86"/>
      <c r="P11" s="30">
        <v>5</v>
      </c>
      <c r="Q11" s="31" t="s">
        <v>12</v>
      </c>
      <c r="R11" s="37">
        <v>13590000</v>
      </c>
      <c r="S11" s="37">
        <v>13590000</v>
      </c>
      <c r="T11" s="35">
        <v>11512000</v>
      </c>
      <c r="U11" s="85">
        <v>84.709345106696105</v>
      </c>
    </row>
    <row r="12" spans="1:25" ht="21">
      <c r="A12" s="30">
        <v>6</v>
      </c>
      <c r="B12" s="31" t="s">
        <v>13</v>
      </c>
      <c r="C12" s="37">
        <v>857376075</v>
      </c>
      <c r="D12" s="37">
        <v>827084675</v>
      </c>
      <c r="E12" s="33">
        <v>0</v>
      </c>
      <c r="F12" s="34">
        <v>0</v>
      </c>
      <c r="G12" s="35">
        <v>0</v>
      </c>
      <c r="H12" s="36">
        <v>0</v>
      </c>
      <c r="I12" s="35">
        <v>81376500</v>
      </c>
      <c r="J12" s="85">
        <v>9.4913425243409097</v>
      </c>
      <c r="K12" s="50">
        <v>225282350</v>
      </c>
      <c r="L12" s="85">
        <v>27.238124077199227</v>
      </c>
      <c r="M12" s="35">
        <v>158530750</v>
      </c>
      <c r="N12" s="35">
        <v>19.167414751095464</v>
      </c>
      <c r="O12" s="87"/>
      <c r="P12" s="30">
        <v>6</v>
      </c>
      <c r="Q12" s="31" t="s">
        <v>13</v>
      </c>
      <c r="R12" s="37">
        <v>857376075</v>
      </c>
      <c r="S12" s="37">
        <v>827084675</v>
      </c>
      <c r="T12" s="35">
        <v>594803800</v>
      </c>
      <c r="U12" s="85">
        <v>71.915708025904351</v>
      </c>
    </row>
    <row r="13" spans="1:25">
      <c r="A13" s="30">
        <v>7</v>
      </c>
      <c r="B13" s="38" t="s">
        <v>14</v>
      </c>
      <c r="C13" s="37">
        <v>120000000</v>
      </c>
      <c r="D13" s="37">
        <v>120000000</v>
      </c>
      <c r="E13" s="33">
        <v>23950400</v>
      </c>
      <c r="F13" s="34">
        <v>19.958666666666701</v>
      </c>
      <c r="G13" s="35">
        <v>23950400</v>
      </c>
      <c r="H13" s="36">
        <v>19.958666666666701</v>
      </c>
      <c r="I13" s="50"/>
      <c r="J13" s="85">
        <v>0</v>
      </c>
      <c r="K13" s="50"/>
      <c r="L13" s="109">
        <v>0</v>
      </c>
      <c r="M13" s="35">
        <v>12788000</v>
      </c>
      <c r="N13" s="35">
        <v>10.656666666666666</v>
      </c>
      <c r="O13" s="87"/>
      <c r="P13" s="30">
        <v>7</v>
      </c>
      <c r="Q13" s="38" t="s">
        <v>14</v>
      </c>
      <c r="R13" s="37">
        <v>120000000</v>
      </c>
      <c r="S13" s="37">
        <v>120000000</v>
      </c>
      <c r="T13" s="35">
        <v>36738400</v>
      </c>
      <c r="U13" s="85">
        <v>30.615333333333332</v>
      </c>
    </row>
    <row r="14" spans="1:25" ht="21" customHeight="1">
      <c r="A14" s="22" t="s">
        <v>1193</v>
      </c>
      <c r="B14" s="39" t="s">
        <v>15</v>
      </c>
      <c r="C14" s="40">
        <f>SUM(C15:C18)</f>
        <v>855815073110</v>
      </c>
      <c r="D14" s="41">
        <f>SUM(D15:D18)</f>
        <v>858448769123</v>
      </c>
      <c r="E14" s="42">
        <f>SUM(E15:E18)</f>
        <v>401701665691</v>
      </c>
      <c r="F14" s="43">
        <f>E14/C14*100</f>
        <v>46.937904964822735</v>
      </c>
      <c r="G14" s="42">
        <f>SUM(G15:G18)</f>
        <v>495691628468</v>
      </c>
      <c r="H14" s="43">
        <f>G14/C14*100</f>
        <v>57.920413421403659</v>
      </c>
      <c r="I14" s="83">
        <f>SUM(I15:I18)</f>
        <v>42794994623</v>
      </c>
      <c r="J14" s="84">
        <f t="shared" ref="J14:J23" si="1">I14/D14*100</f>
        <v>4.9851541713688752</v>
      </c>
      <c r="K14" s="593">
        <v>39984159597</v>
      </c>
      <c r="L14" s="84">
        <f>K14/D14*100</f>
        <v>4.6577222817674055</v>
      </c>
      <c r="M14" s="593">
        <v>90334000211</v>
      </c>
      <c r="N14" s="84">
        <v>10.523449192192491</v>
      </c>
      <c r="O14" s="88"/>
      <c r="P14" s="22" t="s">
        <v>1193</v>
      </c>
      <c r="Q14" s="39" t="s">
        <v>15</v>
      </c>
      <c r="R14" s="40">
        <f>SUM(R15:R18)</f>
        <v>855815073110</v>
      </c>
      <c r="S14" s="41">
        <f>SUM(S15:S18)</f>
        <v>858448769123</v>
      </c>
      <c r="T14" s="46">
        <f>T15+T16+T17+T18</f>
        <v>709303051355</v>
      </c>
      <c r="U14" s="100">
        <f>T14/S14*100</f>
        <v>82.626136453038569</v>
      </c>
    </row>
    <row r="15" spans="1:25">
      <c r="A15" s="30">
        <v>8</v>
      </c>
      <c r="B15" s="38" t="s">
        <v>16</v>
      </c>
      <c r="C15" s="37">
        <v>855773073110</v>
      </c>
      <c r="D15" s="37">
        <v>858406769123</v>
      </c>
      <c r="E15" s="33">
        <v>401668177691</v>
      </c>
      <c r="F15" s="34">
        <v>46.936295416643702</v>
      </c>
      <c r="G15" s="35">
        <v>495658140468</v>
      </c>
      <c r="H15" s="36">
        <v>51.706897277792997</v>
      </c>
      <c r="I15" s="89">
        <v>42791842873</v>
      </c>
      <c r="J15" s="90">
        <f t="shared" si="1"/>
        <v>4.9850309214964277</v>
      </c>
      <c r="K15" s="35">
        <v>39984159597</v>
      </c>
      <c r="L15" s="261">
        <v>4.6579501741173619</v>
      </c>
      <c r="M15" s="261">
        <v>90334000211</v>
      </c>
      <c r="N15" s="261">
        <v>10.523449192192491</v>
      </c>
      <c r="P15" s="30">
        <v>8</v>
      </c>
      <c r="Q15" s="38" t="s">
        <v>16</v>
      </c>
      <c r="R15" s="37">
        <v>855773073110</v>
      </c>
      <c r="S15" s="37">
        <v>858406769123</v>
      </c>
      <c r="T15" s="35">
        <v>709266411605</v>
      </c>
      <c r="U15" s="101">
        <v>82.625910828921974</v>
      </c>
    </row>
    <row r="16" spans="1:25" ht="21">
      <c r="A16" s="30">
        <v>9</v>
      </c>
      <c r="B16" s="31" t="s">
        <v>17</v>
      </c>
      <c r="C16" s="37">
        <v>20000000</v>
      </c>
      <c r="D16" s="37">
        <v>20000000</v>
      </c>
      <c r="E16" s="33">
        <v>14640000</v>
      </c>
      <c r="F16" s="34">
        <v>73.2</v>
      </c>
      <c r="G16" s="35">
        <v>14640000</v>
      </c>
      <c r="H16" s="36">
        <v>73.2</v>
      </c>
      <c r="I16" s="89"/>
      <c r="J16" s="90">
        <f t="shared" si="1"/>
        <v>0</v>
      </c>
      <c r="K16" s="50"/>
      <c r="L16" s="261">
        <v>0</v>
      </c>
      <c r="M16" s="261"/>
      <c r="N16" s="261">
        <v>0</v>
      </c>
      <c r="O16" s="88"/>
      <c r="P16" s="30">
        <v>9</v>
      </c>
      <c r="Q16" s="31" t="s">
        <v>17</v>
      </c>
      <c r="R16" s="37">
        <v>20000000</v>
      </c>
      <c r="S16" s="37">
        <v>20000000</v>
      </c>
      <c r="T16" s="35">
        <v>14640000</v>
      </c>
      <c r="U16" s="101">
        <v>73.2</v>
      </c>
    </row>
    <row r="17" spans="1:21" ht="21">
      <c r="A17" s="30">
        <v>10</v>
      </c>
      <c r="B17" s="31" t="s">
        <v>18</v>
      </c>
      <c r="C17" s="37">
        <v>12000000</v>
      </c>
      <c r="D17" s="37">
        <v>12000000</v>
      </c>
      <c r="E17" s="33">
        <v>9760000</v>
      </c>
      <c r="F17" s="34">
        <v>81.3333333333333</v>
      </c>
      <c r="G17" s="35">
        <v>9760000</v>
      </c>
      <c r="H17" s="36">
        <v>81.3333333333333</v>
      </c>
      <c r="I17" s="91">
        <v>2240000</v>
      </c>
      <c r="J17" s="90">
        <f t="shared" si="1"/>
        <v>18.666666666666668</v>
      </c>
      <c r="K17" s="485"/>
      <c r="L17" s="261">
        <v>0</v>
      </c>
      <c r="M17" s="261"/>
      <c r="N17" s="261">
        <v>0</v>
      </c>
      <c r="O17" s="88"/>
      <c r="P17" s="30">
        <v>10</v>
      </c>
      <c r="Q17" s="31" t="s">
        <v>18</v>
      </c>
      <c r="R17" s="37">
        <v>12000000</v>
      </c>
      <c r="S17" s="37">
        <v>12000000</v>
      </c>
      <c r="T17" s="35">
        <v>12000000</v>
      </c>
      <c r="U17" s="610">
        <v>100</v>
      </c>
    </row>
    <row r="18" spans="1:21" ht="21">
      <c r="A18" s="30">
        <v>11</v>
      </c>
      <c r="B18" s="31" t="s">
        <v>19</v>
      </c>
      <c r="C18" s="37">
        <v>10000000</v>
      </c>
      <c r="D18" s="37">
        <v>10000000</v>
      </c>
      <c r="E18" s="33">
        <v>9088000</v>
      </c>
      <c r="F18" s="34">
        <v>90.88</v>
      </c>
      <c r="G18" s="35">
        <v>9088000</v>
      </c>
      <c r="H18" s="36">
        <v>90.88</v>
      </c>
      <c r="I18" s="92">
        <v>911750</v>
      </c>
      <c r="J18" s="90">
        <f t="shared" si="1"/>
        <v>9.1174999999999997</v>
      </c>
      <c r="K18" s="35"/>
      <c r="L18" s="261">
        <v>0</v>
      </c>
      <c r="M18" s="261"/>
      <c r="N18" s="261">
        <v>0</v>
      </c>
      <c r="O18" s="88"/>
      <c r="P18" s="30">
        <v>11</v>
      </c>
      <c r="Q18" s="31" t="s">
        <v>19</v>
      </c>
      <c r="R18" s="37">
        <v>10000000</v>
      </c>
      <c r="S18" s="37">
        <v>10000000</v>
      </c>
      <c r="T18" s="35">
        <v>9999750</v>
      </c>
      <c r="U18" s="610">
        <v>99.997499999999988</v>
      </c>
    </row>
    <row r="19" spans="1:21" ht="21" customHeight="1">
      <c r="A19" s="22" t="s">
        <v>1194</v>
      </c>
      <c r="B19" s="44" t="s">
        <v>20</v>
      </c>
      <c r="C19" s="40">
        <f>SUM(C20:C23)</f>
        <v>495000000</v>
      </c>
      <c r="D19" s="45">
        <f>SUM(D20:D23)</f>
        <v>495000000</v>
      </c>
      <c r="E19" s="46">
        <f>SUM(E20:E23)</f>
        <v>118412200</v>
      </c>
      <c r="F19" s="47">
        <f>E19/C19*100</f>
        <v>23.921656565656566</v>
      </c>
      <c r="G19" s="46">
        <f>SUM(G20:G23)</f>
        <v>148250662</v>
      </c>
      <c r="H19" s="47">
        <f>G19/C19*100</f>
        <v>29.949628686868685</v>
      </c>
      <c r="I19" s="83">
        <f>I20+I21+I22+I23</f>
        <v>30258000</v>
      </c>
      <c r="J19" s="84">
        <f t="shared" si="1"/>
        <v>6.1127272727272723</v>
      </c>
      <c r="K19" s="593">
        <f>SUM(K20:K23)</f>
        <v>129170140</v>
      </c>
      <c r="L19" s="84">
        <f>K19/D19*100</f>
        <v>26.094977777777778</v>
      </c>
      <c r="M19" s="593">
        <f>M20+M23</f>
        <v>16320000</v>
      </c>
      <c r="N19" s="84">
        <f>M19/D19*100</f>
        <v>3.2969696969696969</v>
      </c>
      <c r="P19" s="22" t="s">
        <v>1194</v>
      </c>
      <c r="Q19" s="44" t="s">
        <v>20</v>
      </c>
      <c r="R19" s="40">
        <f>SUM(R20:R23)</f>
        <v>495000000</v>
      </c>
      <c r="S19" s="45">
        <f>SUM(S20:S23)</f>
        <v>495000000</v>
      </c>
      <c r="T19" s="46">
        <f>T20+T21+T22+T23</f>
        <v>351711802</v>
      </c>
      <c r="U19" s="100">
        <f>T19/S19*100</f>
        <v>71.052889292929294</v>
      </c>
    </row>
    <row r="20" spans="1:21" ht="15" customHeight="1">
      <c r="A20" s="48">
        <v>12</v>
      </c>
      <c r="B20" s="49" t="s">
        <v>21</v>
      </c>
      <c r="C20" s="37">
        <v>172600000</v>
      </c>
      <c r="D20" s="37">
        <v>157600000</v>
      </c>
      <c r="E20" s="33">
        <v>0</v>
      </c>
      <c r="F20" s="34">
        <v>0</v>
      </c>
      <c r="G20" s="35">
        <v>0</v>
      </c>
      <c r="H20" s="36">
        <v>0</v>
      </c>
      <c r="I20" s="89">
        <v>14526000</v>
      </c>
      <c r="J20" s="90">
        <f t="shared" si="1"/>
        <v>9.2170050761421312</v>
      </c>
      <c r="K20" s="261">
        <v>47436140</v>
      </c>
      <c r="L20" s="261">
        <v>30.099073604060916</v>
      </c>
      <c r="M20" s="261">
        <v>6600000</v>
      </c>
      <c r="N20" s="261">
        <v>4.187817258883249</v>
      </c>
      <c r="P20" s="48">
        <v>12</v>
      </c>
      <c r="Q20" s="49" t="s">
        <v>21</v>
      </c>
      <c r="R20" s="37">
        <v>172600000</v>
      </c>
      <c r="S20" s="37">
        <v>157600000</v>
      </c>
      <c r="T20" s="35">
        <v>80002140</v>
      </c>
      <c r="U20" s="101">
        <v>50.762779187817266</v>
      </c>
    </row>
    <row r="21" spans="1:21" ht="21">
      <c r="A21" s="48">
        <v>13</v>
      </c>
      <c r="B21" s="49" t="s">
        <v>22</v>
      </c>
      <c r="C21" s="37">
        <v>122350000</v>
      </c>
      <c r="D21" s="37">
        <v>137350000</v>
      </c>
      <c r="E21" s="33">
        <v>54767500</v>
      </c>
      <c r="F21" s="34">
        <v>44.762975071516102</v>
      </c>
      <c r="G21" s="35">
        <v>84605962</v>
      </c>
      <c r="H21" s="36">
        <v>69.150765835717195</v>
      </c>
      <c r="I21" s="89">
        <v>9900000</v>
      </c>
      <c r="J21" s="90">
        <f t="shared" si="1"/>
        <v>7.2078631234073525</v>
      </c>
      <c r="K21" s="261">
        <v>5520000</v>
      </c>
      <c r="L21" s="261">
        <v>4.0189297415362217</v>
      </c>
      <c r="M21" s="261"/>
      <c r="N21" s="261">
        <v>0</v>
      </c>
      <c r="P21" s="48">
        <v>13</v>
      </c>
      <c r="Q21" s="49" t="s">
        <v>22</v>
      </c>
      <c r="R21" s="37">
        <v>122350000</v>
      </c>
      <c r="S21" s="37">
        <v>137350000</v>
      </c>
      <c r="T21" s="35">
        <v>100025962</v>
      </c>
      <c r="U21" s="101">
        <v>72.825600291226792</v>
      </c>
    </row>
    <row r="22" spans="1:21" ht="21">
      <c r="A22" s="48">
        <v>14</v>
      </c>
      <c r="B22" s="49" t="s">
        <v>23</v>
      </c>
      <c r="C22" s="37">
        <v>91000000</v>
      </c>
      <c r="D22" s="37">
        <v>91000000</v>
      </c>
      <c r="E22" s="33">
        <v>0</v>
      </c>
      <c r="F22" s="34">
        <v>0</v>
      </c>
      <c r="G22" s="35">
        <v>0</v>
      </c>
      <c r="H22" s="36">
        <v>0</v>
      </c>
      <c r="I22" s="89"/>
      <c r="J22" s="90">
        <f t="shared" si="1"/>
        <v>0</v>
      </c>
      <c r="K22" s="261">
        <v>71304000</v>
      </c>
      <c r="L22" s="261">
        <v>78.356043956043948</v>
      </c>
      <c r="M22" s="261"/>
      <c r="N22" s="261">
        <v>0</v>
      </c>
      <c r="P22" s="48">
        <v>14</v>
      </c>
      <c r="Q22" s="49" t="s">
        <v>23</v>
      </c>
      <c r="R22" s="37">
        <v>91000000</v>
      </c>
      <c r="S22" s="37">
        <v>91000000</v>
      </c>
      <c r="T22" s="35">
        <v>75724000</v>
      </c>
      <c r="U22" s="101">
        <v>83.213186813186809</v>
      </c>
    </row>
    <row r="23" spans="1:21" ht="15" customHeight="1">
      <c r="A23" s="48">
        <v>15</v>
      </c>
      <c r="B23" s="49" t="s">
        <v>24</v>
      </c>
      <c r="C23" s="37">
        <v>109050000</v>
      </c>
      <c r="D23" s="37">
        <v>109050000</v>
      </c>
      <c r="E23" s="33">
        <v>63644700</v>
      </c>
      <c r="F23" s="34">
        <v>58.362861072902298</v>
      </c>
      <c r="G23" s="50">
        <v>63644700</v>
      </c>
      <c r="H23" s="51">
        <v>58.362861072902298</v>
      </c>
      <c r="I23" s="89">
        <v>5832000</v>
      </c>
      <c r="J23" s="90">
        <f t="shared" si="1"/>
        <v>5.3480055020632733</v>
      </c>
      <c r="K23" s="261">
        <v>4910000</v>
      </c>
      <c r="L23" s="261">
        <v>4.5025217790004586</v>
      </c>
      <c r="M23" s="261">
        <v>9720000</v>
      </c>
      <c r="N23" s="261">
        <v>8.9133425034387894</v>
      </c>
      <c r="P23" s="48">
        <v>15</v>
      </c>
      <c r="Q23" s="49" t="s">
        <v>24</v>
      </c>
      <c r="R23" s="37">
        <v>109050000</v>
      </c>
      <c r="S23" s="37">
        <v>109050000</v>
      </c>
      <c r="T23" s="35">
        <v>95959700</v>
      </c>
      <c r="U23" s="610">
        <v>87.99605685465383</v>
      </c>
    </row>
    <row r="24" spans="1:21" ht="21" customHeight="1">
      <c r="A24" s="22" t="s">
        <v>1195</v>
      </c>
      <c r="B24" s="52" t="s">
        <v>25</v>
      </c>
      <c r="C24" s="40">
        <f>SUM(C25:C26)</f>
        <v>241200000</v>
      </c>
      <c r="D24" s="40">
        <f>SUM(D25:D26)</f>
        <v>210000000</v>
      </c>
      <c r="E24" s="42">
        <f>E25+E26</f>
        <v>205119100</v>
      </c>
      <c r="F24" s="43">
        <f t="shared" ref="F24:J24" si="2">F25+F26</f>
        <v>97.675761904761899</v>
      </c>
      <c r="G24" s="42">
        <f t="shared" si="2"/>
        <v>205119100</v>
      </c>
      <c r="H24" s="47">
        <f t="shared" si="2"/>
        <v>97.675761904761899</v>
      </c>
      <c r="I24" s="93">
        <f t="shared" si="2"/>
        <v>0</v>
      </c>
      <c r="J24" s="93" t="e">
        <f t="shared" si="2"/>
        <v>#VALUE!</v>
      </c>
      <c r="K24" s="594">
        <v>0</v>
      </c>
      <c r="L24" s="594">
        <v>0</v>
      </c>
      <c r="M24" s="717">
        <v>0</v>
      </c>
      <c r="N24" s="597">
        <v>0</v>
      </c>
      <c r="P24" s="22" t="s">
        <v>1195</v>
      </c>
      <c r="Q24" s="52" t="s">
        <v>25</v>
      </c>
      <c r="R24" s="40">
        <f>SUM(R25:R26)</f>
        <v>241200000</v>
      </c>
      <c r="S24" s="40">
        <f>SUM(S25:S26)</f>
        <v>210000000</v>
      </c>
      <c r="T24" s="46">
        <f>T25+T26</f>
        <v>205119100</v>
      </c>
      <c r="U24" s="100">
        <f>T24/S24*100</f>
        <v>97.675761904761899</v>
      </c>
    </row>
    <row r="25" spans="1:21" ht="21">
      <c r="A25" s="48">
        <v>16</v>
      </c>
      <c r="B25" s="49" t="s">
        <v>26</v>
      </c>
      <c r="C25" s="37">
        <v>210000000</v>
      </c>
      <c r="D25" s="37">
        <v>210000000</v>
      </c>
      <c r="E25" s="33">
        <v>205119100</v>
      </c>
      <c r="F25" s="34">
        <v>97.675761904761899</v>
      </c>
      <c r="G25" s="35">
        <v>205119100</v>
      </c>
      <c r="H25" s="36">
        <v>97.675761904761899</v>
      </c>
      <c r="I25" s="89"/>
      <c r="J25" s="90">
        <f t="shared" ref="J25:J49" si="3">I25/D25*100</f>
        <v>0</v>
      </c>
      <c r="K25" s="90"/>
      <c r="L25" s="90">
        <v>0</v>
      </c>
      <c r="M25" s="90"/>
      <c r="N25" s="90">
        <v>0</v>
      </c>
      <c r="P25" s="48">
        <v>16</v>
      </c>
      <c r="Q25" s="49" t="s">
        <v>26</v>
      </c>
      <c r="R25" s="37">
        <v>210000000</v>
      </c>
      <c r="S25" s="37">
        <v>210000000</v>
      </c>
      <c r="T25" s="35">
        <v>205119100</v>
      </c>
      <c r="U25" s="101">
        <v>97.675761904761899</v>
      </c>
    </row>
    <row r="26" spans="1:21">
      <c r="A26" s="48">
        <v>17</v>
      </c>
      <c r="B26" s="53" t="s">
        <v>27</v>
      </c>
      <c r="C26" s="37">
        <v>31200000</v>
      </c>
      <c r="D26" s="37" t="s">
        <v>28</v>
      </c>
      <c r="E26" s="33">
        <v>0</v>
      </c>
      <c r="F26" s="34">
        <v>0</v>
      </c>
      <c r="G26" s="35">
        <v>0</v>
      </c>
      <c r="H26" s="36">
        <v>0</v>
      </c>
      <c r="I26" s="89"/>
      <c r="J26" s="90" t="e">
        <f t="shared" si="3"/>
        <v>#VALUE!</v>
      </c>
      <c r="K26" s="261">
        <v>0</v>
      </c>
      <c r="L26" s="261">
        <v>0</v>
      </c>
      <c r="M26" s="261"/>
      <c r="N26" s="261">
        <v>0</v>
      </c>
      <c r="P26" s="48">
        <v>17</v>
      </c>
      <c r="Q26" s="53" t="s">
        <v>27</v>
      </c>
      <c r="R26" s="37">
        <v>31200000</v>
      </c>
      <c r="S26" s="713" t="s">
        <v>28</v>
      </c>
      <c r="T26" s="35">
        <v>0</v>
      </c>
      <c r="U26" s="35">
        <v>0</v>
      </c>
    </row>
    <row r="27" spans="1:21" ht="21" customHeight="1">
      <c r="A27" s="22" t="s">
        <v>1196</v>
      </c>
      <c r="B27" s="44" t="s">
        <v>2547</v>
      </c>
      <c r="C27" s="40">
        <f>SUM(C28:C37)</f>
        <v>1131929200</v>
      </c>
      <c r="D27" s="40">
        <f>SUM(D28:D37)</f>
        <v>1244418700</v>
      </c>
      <c r="E27" s="42">
        <f>SUM(E28:E37)</f>
        <v>339821935</v>
      </c>
      <c r="F27" s="43">
        <f>E27/C27*100</f>
        <v>30.021483234110402</v>
      </c>
      <c r="G27" s="42">
        <f>SUM(G28:G37)</f>
        <v>541273635</v>
      </c>
      <c r="H27" s="47">
        <f>G27/C27*100</f>
        <v>47.81868291762418</v>
      </c>
      <c r="I27" s="83">
        <f>SUM(I28:I37)</f>
        <v>77549015</v>
      </c>
      <c r="J27" s="84">
        <f t="shared" si="3"/>
        <v>6.2317461960351448</v>
      </c>
      <c r="K27" s="593">
        <f>SUM(K28:K37)</f>
        <v>180524300</v>
      </c>
      <c r="L27" s="84">
        <f>K27/D27*100</f>
        <v>14.506717071995141</v>
      </c>
      <c r="M27" s="593">
        <f>M30+M31+M32+M33+M34+M35+M36</f>
        <v>76934348</v>
      </c>
      <c r="N27" s="84">
        <f>M27/D27*100</f>
        <v>6.1823522902701473</v>
      </c>
      <c r="P27" s="22" t="s">
        <v>1196</v>
      </c>
      <c r="Q27" s="44" t="s">
        <v>29</v>
      </c>
      <c r="R27" s="40">
        <f>SUM(R28:R37)</f>
        <v>1131929200</v>
      </c>
      <c r="S27" s="40">
        <f>SUM(S28:S37)</f>
        <v>1244418700</v>
      </c>
      <c r="T27" s="46">
        <f>SUM(T28:T37)</f>
        <v>1007410648</v>
      </c>
      <c r="U27" s="100">
        <f>T27/S27*100</f>
        <v>80.954316099557161</v>
      </c>
    </row>
    <row r="28" spans="1:21" ht="21">
      <c r="A28" s="54">
        <v>18</v>
      </c>
      <c r="B28" s="31" t="s">
        <v>30</v>
      </c>
      <c r="C28" s="37">
        <v>100033600</v>
      </c>
      <c r="D28" s="37">
        <v>100033600</v>
      </c>
      <c r="E28" s="33">
        <v>98666200</v>
      </c>
      <c r="F28" s="34">
        <v>98.633059292077903</v>
      </c>
      <c r="G28" s="35">
        <v>98666200</v>
      </c>
      <c r="H28" s="36">
        <v>98.633059292077903</v>
      </c>
      <c r="I28" s="89"/>
      <c r="J28" s="90">
        <f t="shared" si="3"/>
        <v>0</v>
      </c>
      <c r="K28" s="261"/>
      <c r="L28" s="261">
        <v>0</v>
      </c>
      <c r="M28" s="261"/>
      <c r="N28" s="261">
        <v>0</v>
      </c>
      <c r="P28" s="54">
        <v>18</v>
      </c>
      <c r="Q28" s="31" t="s">
        <v>30</v>
      </c>
      <c r="R28" s="37">
        <v>100033600</v>
      </c>
      <c r="S28" s="37">
        <v>100033600</v>
      </c>
      <c r="T28" s="35">
        <v>98666200</v>
      </c>
      <c r="U28" s="458">
        <v>98.63305929207786</v>
      </c>
    </row>
    <row r="29" spans="1:21" ht="15" customHeight="1">
      <c r="A29" s="48">
        <v>19</v>
      </c>
      <c r="B29" s="31" t="s">
        <v>31</v>
      </c>
      <c r="C29" s="37">
        <v>132050000</v>
      </c>
      <c r="D29" s="37">
        <v>182050000</v>
      </c>
      <c r="E29" s="33">
        <v>41645200</v>
      </c>
      <c r="F29" s="34">
        <v>31.5374479363877</v>
      </c>
      <c r="G29" s="35">
        <v>41645200</v>
      </c>
      <c r="H29" s="36">
        <v>31.5374479363877</v>
      </c>
      <c r="I29" s="89"/>
      <c r="J29" s="90">
        <f t="shared" si="3"/>
        <v>0</v>
      </c>
      <c r="K29" s="261">
        <v>81321000</v>
      </c>
      <c r="L29" s="261">
        <v>44.669596264762426</v>
      </c>
      <c r="M29" s="261"/>
      <c r="N29" s="261">
        <v>0</v>
      </c>
      <c r="P29" s="48">
        <v>19</v>
      </c>
      <c r="Q29" s="31" t="s">
        <v>31</v>
      </c>
      <c r="R29" s="37">
        <v>132050000</v>
      </c>
      <c r="S29" s="37">
        <v>182050000</v>
      </c>
      <c r="T29" s="35">
        <v>122966200</v>
      </c>
      <c r="U29" s="458">
        <v>67.545289755561654</v>
      </c>
    </row>
    <row r="30" spans="1:21" ht="15" customHeight="1">
      <c r="A30" s="54">
        <v>20</v>
      </c>
      <c r="B30" s="38" t="s">
        <v>32</v>
      </c>
      <c r="C30" s="37">
        <v>120375600</v>
      </c>
      <c r="D30" s="37">
        <v>120375600</v>
      </c>
      <c r="E30" s="33">
        <v>3100000</v>
      </c>
      <c r="F30" s="34">
        <v>2.5752727296894098</v>
      </c>
      <c r="G30" s="35">
        <v>110118200</v>
      </c>
      <c r="H30" s="36">
        <v>91.478837904027102</v>
      </c>
      <c r="I30" s="89">
        <v>1200000</v>
      </c>
      <c r="J30" s="90">
        <f t="shared" si="3"/>
        <v>0.99687976633138276</v>
      </c>
      <c r="K30" s="261">
        <v>2400000</v>
      </c>
      <c r="L30" s="261">
        <v>1.9937595326627655</v>
      </c>
      <c r="M30" s="261">
        <v>630000</v>
      </c>
      <c r="N30" s="261">
        <v>0.52336187732397588</v>
      </c>
      <c r="P30" s="54">
        <v>20</v>
      </c>
      <c r="Q30" s="38" t="s">
        <v>32</v>
      </c>
      <c r="R30" s="37">
        <v>120375600</v>
      </c>
      <c r="S30" s="37">
        <v>120375600</v>
      </c>
      <c r="T30" s="35">
        <v>116348200</v>
      </c>
      <c r="U30" s="458">
        <v>96.654305357564155</v>
      </c>
    </row>
    <row r="31" spans="1:21" ht="15" customHeight="1">
      <c r="A31" s="48">
        <v>21</v>
      </c>
      <c r="B31" s="38" t="s">
        <v>33</v>
      </c>
      <c r="C31" s="37">
        <v>36760000</v>
      </c>
      <c r="D31" s="37">
        <v>36760000</v>
      </c>
      <c r="E31" s="33">
        <v>1061500</v>
      </c>
      <c r="F31" s="34">
        <v>2.88764961915125</v>
      </c>
      <c r="G31" s="35">
        <v>1061500</v>
      </c>
      <c r="H31" s="36">
        <v>2.88764961915125</v>
      </c>
      <c r="I31" s="89">
        <v>1464500</v>
      </c>
      <c r="J31" s="90">
        <f t="shared" si="3"/>
        <v>3.9839499455930358</v>
      </c>
      <c r="K31" s="261">
        <v>2420400</v>
      </c>
      <c r="L31" s="261">
        <v>6.5843307943416747</v>
      </c>
      <c r="M31" s="261">
        <v>13507000</v>
      </c>
      <c r="N31" s="261">
        <v>36.743743199129483</v>
      </c>
      <c r="P31" s="48">
        <v>21</v>
      </c>
      <c r="Q31" s="38" t="s">
        <v>33</v>
      </c>
      <c r="R31" s="37">
        <v>36760000</v>
      </c>
      <c r="S31" s="37">
        <v>36760000</v>
      </c>
      <c r="T31" s="35">
        <v>35669400</v>
      </c>
      <c r="U31" s="458">
        <v>97.033188248095755</v>
      </c>
    </row>
    <row r="32" spans="1:21">
      <c r="A32" s="54">
        <v>22</v>
      </c>
      <c r="B32" s="31" t="s">
        <v>34</v>
      </c>
      <c r="C32" s="37">
        <v>245295000</v>
      </c>
      <c r="D32" s="37">
        <v>245295000</v>
      </c>
      <c r="E32" s="33">
        <v>101889950</v>
      </c>
      <c r="F32" s="34">
        <v>41.537719888297801</v>
      </c>
      <c r="G32" s="35">
        <v>196323450</v>
      </c>
      <c r="H32" s="36">
        <v>80.035650950895899</v>
      </c>
      <c r="I32" s="89">
        <v>12011900</v>
      </c>
      <c r="J32" s="90">
        <f t="shared" si="3"/>
        <v>4.8969200350598259</v>
      </c>
      <c r="K32" s="261">
        <v>13930450</v>
      </c>
      <c r="L32" s="261">
        <v>5.6790599074583659</v>
      </c>
      <c r="M32" s="261">
        <v>5780900</v>
      </c>
      <c r="N32" s="261">
        <v>2.3567133451558329</v>
      </c>
      <c r="P32" s="54">
        <v>22</v>
      </c>
      <c r="Q32" s="31" t="s">
        <v>34</v>
      </c>
      <c r="R32" s="37">
        <v>245295000</v>
      </c>
      <c r="S32" s="37">
        <v>245295000</v>
      </c>
      <c r="T32" s="35">
        <v>241122400</v>
      </c>
      <c r="U32" s="458">
        <v>98.298946166860318</v>
      </c>
    </row>
    <row r="33" spans="1:21" ht="21">
      <c r="A33" s="48">
        <v>23</v>
      </c>
      <c r="B33" s="31" t="s">
        <v>35</v>
      </c>
      <c r="C33" s="37">
        <v>100800000</v>
      </c>
      <c r="D33" s="37">
        <v>100800000</v>
      </c>
      <c r="E33" s="33">
        <v>20400000</v>
      </c>
      <c r="F33" s="34">
        <v>20.238095238095202</v>
      </c>
      <c r="G33" s="35">
        <v>20400000</v>
      </c>
      <c r="H33" s="36">
        <v>20.238095238095202</v>
      </c>
      <c r="I33" s="89">
        <v>10200000</v>
      </c>
      <c r="J33" s="90">
        <f t="shared" si="3"/>
        <v>10.119047619047619</v>
      </c>
      <c r="K33" s="261">
        <v>10200000</v>
      </c>
      <c r="L33" s="261">
        <v>10.119047619047619</v>
      </c>
      <c r="M33" s="261">
        <v>14550000</v>
      </c>
      <c r="N33" s="261">
        <v>14.434523809523808</v>
      </c>
      <c r="P33" s="48">
        <v>23</v>
      </c>
      <c r="Q33" s="31" t="s">
        <v>35</v>
      </c>
      <c r="R33" s="37">
        <v>100800000</v>
      </c>
      <c r="S33" s="37">
        <v>100800000</v>
      </c>
      <c r="T33" s="35">
        <v>84700000</v>
      </c>
      <c r="U33" s="458">
        <v>84.027777777777786</v>
      </c>
    </row>
    <row r="34" spans="1:21">
      <c r="A34" s="54">
        <v>24</v>
      </c>
      <c r="B34" s="38" t="s">
        <v>36</v>
      </c>
      <c r="C34" s="37">
        <v>8600000</v>
      </c>
      <c r="D34" s="37">
        <v>10900000</v>
      </c>
      <c r="E34" s="33">
        <v>2085000</v>
      </c>
      <c r="F34" s="34">
        <v>24.244186046511601</v>
      </c>
      <c r="G34" s="35">
        <v>2085000</v>
      </c>
      <c r="H34" s="36">
        <v>24.244186046511601</v>
      </c>
      <c r="I34" s="89">
        <v>5940000</v>
      </c>
      <c r="J34" s="90">
        <f t="shared" si="3"/>
        <v>54.495412844036693</v>
      </c>
      <c r="K34" s="261">
        <v>1680000</v>
      </c>
      <c r="L34" s="261">
        <v>15.412844036697248</v>
      </c>
      <c r="M34" s="261">
        <v>634000</v>
      </c>
      <c r="N34" s="261">
        <v>5.8165137614678901</v>
      </c>
      <c r="P34" s="54">
        <v>24</v>
      </c>
      <c r="Q34" s="38" t="s">
        <v>36</v>
      </c>
      <c r="R34" s="37">
        <v>8600000</v>
      </c>
      <c r="S34" s="37">
        <v>10900000</v>
      </c>
      <c r="T34" s="35">
        <v>10564000</v>
      </c>
      <c r="U34" s="458">
        <v>96.917431192660558</v>
      </c>
    </row>
    <row r="35" spans="1:21">
      <c r="A35" s="48">
        <v>25</v>
      </c>
      <c r="B35" s="31" t="s">
        <v>37</v>
      </c>
      <c r="C35" s="37">
        <v>283015000</v>
      </c>
      <c r="D35" s="37">
        <v>305215000</v>
      </c>
      <c r="E35" s="33">
        <v>70974085</v>
      </c>
      <c r="F35" s="34">
        <v>25.077852763987799</v>
      </c>
      <c r="G35" s="35">
        <v>70974085</v>
      </c>
      <c r="H35" s="36">
        <v>25.077852763987799</v>
      </c>
      <c r="I35" s="89">
        <v>46732615</v>
      </c>
      <c r="J35" s="90">
        <f t="shared" si="3"/>
        <v>15.311375587700473</v>
      </c>
      <c r="K35" s="261">
        <v>39101950</v>
      </c>
      <c r="L35" s="261">
        <v>12.811280572711039</v>
      </c>
      <c r="M35" s="261">
        <v>24432448</v>
      </c>
      <c r="N35" s="261">
        <v>8.0049958226168432</v>
      </c>
      <c r="P35" s="48">
        <v>25</v>
      </c>
      <c r="Q35" s="31" t="s">
        <v>37</v>
      </c>
      <c r="R35" s="37">
        <v>283015000</v>
      </c>
      <c r="S35" s="37">
        <v>305215000</v>
      </c>
      <c r="T35" s="35">
        <v>250503748</v>
      </c>
      <c r="U35" s="458">
        <v>82.074520583850727</v>
      </c>
    </row>
    <row r="36" spans="1:21">
      <c r="A36" s="54">
        <v>26</v>
      </c>
      <c r="B36" s="38" t="s">
        <v>38</v>
      </c>
      <c r="C36" s="37">
        <v>30000000</v>
      </c>
      <c r="D36" s="37">
        <v>30000000</v>
      </c>
      <c r="E36" s="33">
        <v>0</v>
      </c>
      <c r="F36" s="34">
        <v>0</v>
      </c>
      <c r="G36" s="35">
        <v>0</v>
      </c>
      <c r="H36" s="36">
        <v>0</v>
      </c>
      <c r="I36" s="89"/>
      <c r="J36" s="90">
        <f t="shared" si="3"/>
        <v>0</v>
      </c>
      <c r="K36" s="261"/>
      <c r="L36" s="261">
        <v>0</v>
      </c>
      <c r="M36" s="261">
        <v>17400000</v>
      </c>
      <c r="N36" s="261">
        <v>57.999999999999993</v>
      </c>
      <c r="P36" s="54">
        <v>26</v>
      </c>
      <c r="Q36" s="38" t="s">
        <v>38</v>
      </c>
      <c r="R36" s="37">
        <v>30000000</v>
      </c>
      <c r="S36" s="37">
        <v>30000000</v>
      </c>
      <c r="T36" s="35">
        <v>17400000</v>
      </c>
      <c r="U36" s="478">
        <v>57.999999999999993</v>
      </c>
    </row>
    <row r="37" spans="1:21" ht="21">
      <c r="A37" s="48">
        <v>27</v>
      </c>
      <c r="B37" s="31" t="s">
        <v>39</v>
      </c>
      <c r="C37" s="37">
        <v>75000000</v>
      </c>
      <c r="D37" s="37">
        <v>112989500</v>
      </c>
      <c r="E37" s="33">
        <v>0</v>
      </c>
      <c r="F37" s="34">
        <v>0</v>
      </c>
      <c r="G37" s="35">
        <v>0</v>
      </c>
      <c r="H37" s="36">
        <v>0</v>
      </c>
      <c r="I37" s="89"/>
      <c r="J37" s="90">
        <f t="shared" si="3"/>
        <v>0</v>
      </c>
      <c r="K37" s="261">
        <v>29470500</v>
      </c>
      <c r="L37" s="261">
        <v>26.082512091831546</v>
      </c>
      <c r="M37" s="261"/>
      <c r="N37" s="261">
        <v>0</v>
      </c>
      <c r="P37" s="109">
        <v>27</v>
      </c>
      <c r="Q37" s="31" t="s">
        <v>39</v>
      </c>
      <c r="R37" s="37">
        <v>75000000</v>
      </c>
      <c r="S37" s="37">
        <v>112989500</v>
      </c>
      <c r="T37" s="35">
        <v>29470500</v>
      </c>
      <c r="U37" s="458">
        <v>26.082512091831546</v>
      </c>
    </row>
    <row r="38" spans="1:21">
      <c r="A38" s="8"/>
      <c r="B38" s="58"/>
      <c r="C38" s="59"/>
      <c r="D38" s="59"/>
      <c r="E38" s="60"/>
      <c r="F38" s="61"/>
      <c r="G38" s="62"/>
      <c r="H38" s="63"/>
      <c r="I38" s="125"/>
      <c r="J38" s="613"/>
      <c r="K38" s="614"/>
      <c r="L38" s="614"/>
      <c r="M38" s="614"/>
      <c r="N38" s="614"/>
      <c r="P38" s="8"/>
      <c r="Q38" s="58"/>
      <c r="R38" s="59"/>
      <c r="S38" s="59"/>
      <c r="T38" s="62"/>
      <c r="U38" s="615"/>
    </row>
    <row r="39" spans="1:21">
      <c r="A39" s="8"/>
      <c r="B39" s="58"/>
      <c r="C39" s="59"/>
      <c r="D39" s="59"/>
      <c r="E39" s="60"/>
      <c r="F39" s="61"/>
      <c r="G39" s="62"/>
      <c r="H39" s="63"/>
      <c r="I39" s="125"/>
      <c r="J39" s="613"/>
      <c r="K39" s="614"/>
      <c r="L39" s="614"/>
      <c r="M39" s="614"/>
      <c r="N39" s="614"/>
      <c r="P39" s="8"/>
      <c r="Q39" s="58"/>
      <c r="R39" s="59"/>
      <c r="S39" s="59"/>
      <c r="T39" s="62"/>
      <c r="U39" s="615"/>
    </row>
    <row r="40" spans="1:21">
      <c r="A40" s="8"/>
      <c r="B40" s="58"/>
      <c r="C40" s="59"/>
      <c r="D40" s="59"/>
      <c r="E40" s="60"/>
      <c r="F40" s="61"/>
      <c r="G40" s="62"/>
      <c r="H40" s="63"/>
      <c r="I40" s="125"/>
      <c r="J40" s="613"/>
      <c r="K40" s="614"/>
      <c r="L40" s="614"/>
      <c r="M40" s="614"/>
      <c r="N40" s="614"/>
      <c r="P40" s="8"/>
      <c r="Q40" s="58"/>
      <c r="R40" s="59"/>
      <c r="S40" s="59"/>
      <c r="T40" s="62"/>
      <c r="U40" s="615"/>
    </row>
    <row r="41" spans="1:21">
      <c r="A41" s="8"/>
      <c r="B41" s="58"/>
      <c r="C41" s="59"/>
      <c r="D41" s="59"/>
      <c r="E41" s="60"/>
      <c r="F41" s="61"/>
      <c r="G41" s="62"/>
      <c r="H41" s="63"/>
      <c r="I41" s="125"/>
      <c r="J41" s="613"/>
      <c r="K41" s="614"/>
      <c r="L41" s="614"/>
      <c r="M41" s="614"/>
      <c r="N41" s="614"/>
      <c r="P41" s="8"/>
      <c r="Q41" s="58"/>
      <c r="R41" s="59"/>
      <c r="S41" s="59"/>
      <c r="T41" s="62"/>
      <c r="U41" s="615"/>
    </row>
    <row r="42" spans="1:21" ht="21" customHeight="1">
      <c r="A42" s="22" t="s">
        <v>1197</v>
      </c>
      <c r="B42" s="44" t="s">
        <v>40</v>
      </c>
      <c r="C42" s="40">
        <f>SUM(C43:C45)</f>
        <v>2060020000</v>
      </c>
      <c r="D42" s="41">
        <f>D43+D44+D45</f>
        <v>2020487500</v>
      </c>
      <c r="E42" s="42">
        <f>E43+E44+E45</f>
        <v>705776203</v>
      </c>
      <c r="F42" s="43">
        <f>E42/C42*100</f>
        <v>34.260648100503879</v>
      </c>
      <c r="G42" s="42">
        <f>G43+G44+G45</f>
        <v>827763535</v>
      </c>
      <c r="H42" s="47">
        <f>G42/C42*100</f>
        <v>40.182305754313063</v>
      </c>
      <c r="I42" s="83">
        <f>I43+I44+I45</f>
        <v>151429911</v>
      </c>
      <c r="J42" s="84">
        <f t="shared" si="3"/>
        <v>7.4947214966685021</v>
      </c>
      <c r="K42" s="593">
        <f>SUM(K43:K45)</f>
        <v>141870122</v>
      </c>
      <c r="L42" s="84">
        <f>K42/D42*100</f>
        <v>7.0215788021455214</v>
      </c>
      <c r="M42" s="593">
        <f>M43+M44+M45</f>
        <v>200366968</v>
      </c>
      <c r="N42" s="84">
        <f>M42/D42*100</f>
        <v>9.9167635533503677</v>
      </c>
      <c r="O42" s="715"/>
      <c r="P42" s="22" t="s">
        <v>1197</v>
      </c>
      <c r="Q42" s="44" t="s">
        <v>40</v>
      </c>
      <c r="R42" s="40">
        <f>SUM(R43:R45)</f>
        <v>2060020000</v>
      </c>
      <c r="S42" s="41">
        <f>S43+S44+S45</f>
        <v>2020487500</v>
      </c>
      <c r="T42" s="46">
        <f>T43+T44+T45</f>
        <v>1547722169</v>
      </c>
      <c r="U42" s="100">
        <f>T42/S42*100</f>
        <v>76.601422626965032</v>
      </c>
    </row>
    <row r="43" spans="1:21" ht="15" customHeight="1">
      <c r="A43" s="48">
        <v>28</v>
      </c>
      <c r="B43" s="38" t="s">
        <v>41</v>
      </c>
      <c r="C43" s="37">
        <v>50000000</v>
      </c>
      <c r="D43" s="37">
        <v>50000000</v>
      </c>
      <c r="E43" s="33">
        <v>8000000</v>
      </c>
      <c r="F43" s="34">
        <v>16</v>
      </c>
      <c r="G43" s="35">
        <v>8000000</v>
      </c>
      <c r="H43" s="36">
        <v>16</v>
      </c>
      <c r="I43" s="89">
        <v>4500000</v>
      </c>
      <c r="J43" s="90">
        <f t="shared" si="3"/>
        <v>9</v>
      </c>
      <c r="K43" s="261">
        <v>6000000</v>
      </c>
      <c r="L43" s="261">
        <v>12</v>
      </c>
      <c r="M43" s="261">
        <v>23000000</v>
      </c>
      <c r="N43" s="261">
        <v>46</v>
      </c>
      <c r="P43" s="48">
        <v>28</v>
      </c>
      <c r="Q43" s="38" t="s">
        <v>41</v>
      </c>
      <c r="R43" s="37">
        <v>50000000</v>
      </c>
      <c r="S43" s="37">
        <v>50000000</v>
      </c>
      <c r="T43" s="35">
        <v>45500000</v>
      </c>
      <c r="U43" s="109">
        <v>91</v>
      </c>
    </row>
    <row r="44" spans="1:21" ht="15" customHeight="1">
      <c r="A44" s="48">
        <v>29</v>
      </c>
      <c r="B44" s="31" t="s">
        <v>42</v>
      </c>
      <c r="C44" s="37">
        <v>700000000</v>
      </c>
      <c r="D44" s="37">
        <v>660467500</v>
      </c>
      <c r="E44" s="33">
        <v>233847777</v>
      </c>
      <c r="F44" s="34">
        <v>33.406825285714298</v>
      </c>
      <c r="G44" s="35">
        <v>267995109</v>
      </c>
      <c r="H44" s="36">
        <v>38.285015571428602</v>
      </c>
      <c r="I44" s="89">
        <v>33879769</v>
      </c>
      <c r="J44" s="90">
        <f t="shared" si="3"/>
        <v>5.1296648207519677</v>
      </c>
      <c r="K44" s="261">
        <v>38270122</v>
      </c>
      <c r="L44" s="261">
        <v>5.7943989673980925</v>
      </c>
      <c r="M44" s="261">
        <v>68396826</v>
      </c>
      <c r="N44" s="261">
        <v>10.35582008198738</v>
      </c>
      <c r="P44" s="48">
        <v>29</v>
      </c>
      <c r="Q44" s="31" t="s">
        <v>42</v>
      </c>
      <c r="R44" s="37">
        <v>700000000</v>
      </c>
      <c r="S44" s="37">
        <v>660467500</v>
      </c>
      <c r="T44" s="35">
        <v>523473459</v>
      </c>
      <c r="U44" s="458">
        <v>79.258019357500558</v>
      </c>
    </row>
    <row r="45" spans="1:21">
      <c r="A45" s="48">
        <v>30</v>
      </c>
      <c r="B45" s="38" t="s">
        <v>43</v>
      </c>
      <c r="C45" s="37">
        <v>1310020000</v>
      </c>
      <c r="D45" s="37">
        <v>1310020000</v>
      </c>
      <c r="E45" s="33">
        <v>463928426</v>
      </c>
      <c r="F45" s="34">
        <v>35.413842994763399</v>
      </c>
      <c r="G45" s="35">
        <v>551768426</v>
      </c>
      <c r="H45" s="36">
        <v>42.119084136120101</v>
      </c>
      <c r="I45" s="89">
        <v>113050142</v>
      </c>
      <c r="J45" s="90">
        <f t="shared" si="3"/>
        <v>8.6296500816781414</v>
      </c>
      <c r="K45" s="261">
        <v>97600000</v>
      </c>
      <c r="L45" s="261">
        <v>7.4502679348406886</v>
      </c>
      <c r="M45" s="261">
        <v>108970142</v>
      </c>
      <c r="N45" s="261">
        <v>8.3182044548938183</v>
      </c>
      <c r="P45" s="48">
        <v>30</v>
      </c>
      <c r="Q45" s="38" t="s">
        <v>43</v>
      </c>
      <c r="R45" s="37">
        <v>1310020000</v>
      </c>
      <c r="S45" s="37">
        <v>1310020000</v>
      </c>
      <c r="T45" s="35">
        <v>978748710</v>
      </c>
      <c r="U45" s="458">
        <v>74.712501335857468</v>
      </c>
    </row>
    <row r="46" spans="1:21" ht="21" customHeight="1">
      <c r="A46" s="22" t="s">
        <v>1198</v>
      </c>
      <c r="B46" s="44" t="s">
        <v>44</v>
      </c>
      <c r="C46" s="40">
        <f>SUM(C47:C49)</f>
        <v>897266000</v>
      </c>
      <c r="D46" s="41">
        <f>D47+D48+D49</f>
        <v>1095514000</v>
      </c>
      <c r="E46" s="55">
        <f>E47+E48+E49</f>
        <v>262821733</v>
      </c>
      <c r="F46" s="56">
        <f t="shared" ref="F46:I46" si="4">F47+F48+F49</f>
        <v>86.427626224937697</v>
      </c>
      <c r="G46" s="55">
        <f t="shared" si="4"/>
        <v>270101113</v>
      </c>
      <c r="H46" s="57">
        <f t="shared" si="4"/>
        <v>87.470212632348691</v>
      </c>
      <c r="I46" s="83">
        <f t="shared" si="4"/>
        <v>124891119</v>
      </c>
      <c r="J46" s="84">
        <f t="shared" si="3"/>
        <v>11.400230302853274</v>
      </c>
      <c r="K46" s="593">
        <f>SUM(K47:K49)</f>
        <v>38413564</v>
      </c>
      <c r="L46" s="84">
        <f>K46/D46*100</f>
        <v>3.5064420901969302</v>
      </c>
      <c r="M46" s="593">
        <f>M47+M48+M49</f>
        <v>35277330</v>
      </c>
      <c r="N46" s="84">
        <f>M46/D46*100</f>
        <v>3.2201624077830129</v>
      </c>
      <c r="P46" s="22" t="s">
        <v>1198</v>
      </c>
      <c r="Q46" s="44" t="s">
        <v>44</v>
      </c>
      <c r="R46" s="40">
        <f>SUM(R47:R49)</f>
        <v>897266000</v>
      </c>
      <c r="S46" s="41">
        <f>S47+S48+S49</f>
        <v>1095514000</v>
      </c>
      <c r="T46" s="46">
        <f>T47+T48+T49</f>
        <v>577280517</v>
      </c>
      <c r="U46" s="100">
        <f>T46/S46*100</f>
        <v>52.694946573024168</v>
      </c>
    </row>
    <row r="47" spans="1:21" ht="31.5">
      <c r="A47" s="48">
        <v>31</v>
      </c>
      <c r="B47" s="31" t="s">
        <v>45</v>
      </c>
      <c r="C47" s="37">
        <v>102662000</v>
      </c>
      <c r="D47" s="37">
        <v>100910000</v>
      </c>
      <c r="E47" s="33">
        <v>24388000</v>
      </c>
      <c r="F47" s="34">
        <v>23.755625255693399</v>
      </c>
      <c r="G47" s="35">
        <v>24388000</v>
      </c>
      <c r="H47" s="36">
        <v>23.755625255693399</v>
      </c>
      <c r="I47" s="89">
        <v>14062000</v>
      </c>
      <c r="J47" s="90">
        <f t="shared" si="3"/>
        <v>13.935189773065106</v>
      </c>
      <c r="K47" s="261">
        <v>31413564</v>
      </c>
      <c r="L47" s="261">
        <v>31.130278465959766</v>
      </c>
      <c r="M47" s="261">
        <v>10377330</v>
      </c>
      <c r="N47" s="261">
        <v>10.283747894163115</v>
      </c>
      <c r="P47" s="48">
        <v>31</v>
      </c>
      <c r="Q47" s="31" t="s">
        <v>45</v>
      </c>
      <c r="R47" s="37">
        <v>102662000</v>
      </c>
      <c r="S47" s="37">
        <v>100910000</v>
      </c>
      <c r="T47" s="35">
        <v>88665894</v>
      </c>
      <c r="U47" s="101">
        <v>87.86631057377862</v>
      </c>
    </row>
    <row r="48" spans="1:21">
      <c r="A48" s="48">
        <v>32</v>
      </c>
      <c r="B48" s="38" t="s">
        <v>46</v>
      </c>
      <c r="C48" s="37">
        <v>96400000</v>
      </c>
      <c r="D48" s="37">
        <v>96400000</v>
      </c>
      <c r="E48" s="33">
        <v>31900000</v>
      </c>
      <c r="F48" s="34">
        <v>33.091286307053899</v>
      </c>
      <c r="G48" s="35">
        <v>31900000</v>
      </c>
      <c r="H48" s="36">
        <v>33.091286307053899</v>
      </c>
      <c r="I48" s="89">
        <v>12000000</v>
      </c>
      <c r="J48" s="90">
        <f t="shared" si="3"/>
        <v>12.448132780082988</v>
      </c>
      <c r="K48" s="261">
        <v>7000000</v>
      </c>
      <c r="L48" s="261">
        <v>7.2614107883817436</v>
      </c>
      <c r="M48" s="261">
        <v>18600000</v>
      </c>
      <c r="N48" s="261">
        <v>19.294605809128633</v>
      </c>
      <c r="P48" s="48">
        <v>32</v>
      </c>
      <c r="Q48" s="38" t="s">
        <v>46</v>
      </c>
      <c r="R48" s="37">
        <v>96400000</v>
      </c>
      <c r="S48" s="37">
        <v>96400000</v>
      </c>
      <c r="T48" s="35">
        <v>76500000</v>
      </c>
      <c r="U48" s="101">
        <v>79.356846473029037</v>
      </c>
    </row>
    <row r="49" spans="1:21" ht="21">
      <c r="A49" s="48">
        <v>33</v>
      </c>
      <c r="B49" s="31" t="s">
        <v>47</v>
      </c>
      <c r="C49" s="37">
        <v>698204000</v>
      </c>
      <c r="D49" s="37">
        <v>898204000</v>
      </c>
      <c r="E49" s="33">
        <v>206533733</v>
      </c>
      <c r="F49" s="34">
        <v>29.580714662190399</v>
      </c>
      <c r="G49" s="35">
        <v>213813113</v>
      </c>
      <c r="H49" s="36">
        <v>30.6233010696014</v>
      </c>
      <c r="I49" s="89">
        <v>98829119</v>
      </c>
      <c r="J49" s="90">
        <f t="shared" si="3"/>
        <v>11.002970260653482</v>
      </c>
      <c r="K49" s="261"/>
      <c r="L49" s="261">
        <v>0</v>
      </c>
      <c r="M49" s="261">
        <v>6300000</v>
      </c>
      <c r="N49" s="261">
        <v>0.7013996820321442</v>
      </c>
      <c r="P49" s="48">
        <v>33</v>
      </c>
      <c r="Q49" s="31" t="s">
        <v>47</v>
      </c>
      <c r="R49" s="37">
        <v>698204000</v>
      </c>
      <c r="S49" s="37">
        <v>898204000</v>
      </c>
      <c r="T49" s="35">
        <v>412114623</v>
      </c>
      <c r="U49" s="101">
        <v>45.882073894126499</v>
      </c>
    </row>
    <row r="50" spans="1:21">
      <c r="A50" s="8"/>
      <c r="B50" s="58"/>
      <c r="C50" s="59"/>
      <c r="D50" s="59"/>
      <c r="E50" s="60"/>
      <c r="F50" s="61"/>
      <c r="G50" s="62"/>
      <c r="H50" s="63"/>
      <c r="P50" s="8"/>
      <c r="Q50" s="58"/>
      <c r="R50" s="59"/>
      <c r="S50" s="59"/>
      <c r="T50" s="62"/>
      <c r="U50" s="63"/>
    </row>
    <row r="51" spans="1:21">
      <c r="A51" s="8"/>
      <c r="B51" s="58"/>
      <c r="C51" s="59"/>
      <c r="D51" s="59"/>
      <c r="E51" s="60"/>
      <c r="F51" s="61"/>
      <c r="G51" s="62"/>
      <c r="H51" s="63"/>
      <c r="P51" s="8"/>
      <c r="Q51" s="58"/>
      <c r="R51" s="59"/>
      <c r="S51" s="59"/>
      <c r="T51" s="62"/>
      <c r="U51" s="63"/>
    </row>
    <row r="52" spans="1:21" ht="24.95" customHeight="1">
      <c r="A52" s="64" t="s">
        <v>2</v>
      </c>
      <c r="B52" s="65" t="s">
        <v>1188</v>
      </c>
      <c r="C52" s="66" t="s">
        <v>4</v>
      </c>
      <c r="D52" s="15" t="s">
        <v>124</v>
      </c>
      <c r="E52" s="66" t="s">
        <v>135</v>
      </c>
      <c r="F52" s="67" t="s">
        <v>126</v>
      </c>
      <c r="G52" s="17" t="s">
        <v>1189</v>
      </c>
      <c r="H52" s="68" t="s">
        <v>126</v>
      </c>
      <c r="I52" s="17" t="s">
        <v>664</v>
      </c>
      <c r="J52" s="18" t="s">
        <v>126</v>
      </c>
      <c r="K52" s="17" t="s">
        <v>1792</v>
      </c>
      <c r="L52" s="18" t="s">
        <v>126</v>
      </c>
      <c r="M52" s="711">
        <v>45626</v>
      </c>
      <c r="N52" s="18" t="s">
        <v>126</v>
      </c>
      <c r="P52" s="64" t="s">
        <v>2</v>
      </c>
      <c r="Q52" s="65" t="s">
        <v>1188</v>
      </c>
      <c r="R52" s="66" t="s">
        <v>4</v>
      </c>
      <c r="S52" s="15" t="s">
        <v>124</v>
      </c>
      <c r="T52" s="711">
        <v>45626</v>
      </c>
      <c r="U52" s="18" t="s">
        <v>126</v>
      </c>
    </row>
    <row r="53" spans="1:21" ht="24.95" customHeight="1">
      <c r="A53" s="69" t="s">
        <v>1199</v>
      </c>
      <c r="B53" s="70" t="s">
        <v>1200</v>
      </c>
      <c r="C53" s="71">
        <f t="shared" ref="C53:I53" si="5">C54+C79+C104+C116</f>
        <v>327728313262</v>
      </c>
      <c r="D53" s="71">
        <f t="shared" si="5"/>
        <v>331374599662</v>
      </c>
      <c r="E53" s="71">
        <f t="shared" si="5"/>
        <v>8229371650</v>
      </c>
      <c r="F53" s="72">
        <f t="shared" si="5"/>
        <v>8.914473576751508</v>
      </c>
      <c r="G53" s="71">
        <f t="shared" si="5"/>
        <v>24646217350</v>
      </c>
      <c r="H53" s="73">
        <f t="shared" si="5"/>
        <v>26.297676224612914</v>
      </c>
      <c r="I53" s="80">
        <f t="shared" si="5"/>
        <v>11623583230</v>
      </c>
      <c r="J53" s="94">
        <f t="shared" ref="J53:J84" si="6">I53/D53*100</f>
        <v>3.5076868419776233</v>
      </c>
      <c r="K53" s="595">
        <f>K54+K79+K104+K116</f>
        <v>12574239652</v>
      </c>
      <c r="L53" s="94">
        <f>K53/D53*100</f>
        <v>3.7945695490317135</v>
      </c>
      <c r="M53" s="595">
        <f>M54+M79+M104+M116</f>
        <v>15399993088</v>
      </c>
      <c r="N53" s="94">
        <f>M53/D53*100</f>
        <v>4.6473064331749914</v>
      </c>
      <c r="P53" s="69" t="s">
        <v>1199</v>
      </c>
      <c r="Q53" s="70" t="s">
        <v>1200</v>
      </c>
      <c r="R53" s="71">
        <f>R54+R79+R104+R116</f>
        <v>327728313262</v>
      </c>
      <c r="S53" s="71">
        <f>S54+S79+S104+S116</f>
        <v>331374599662</v>
      </c>
      <c r="T53" s="95">
        <f>T54+T79+T104+T116</f>
        <v>184047822264</v>
      </c>
      <c r="U53" s="94">
        <f>T53/S53*100</f>
        <v>55.54071508550372</v>
      </c>
    </row>
    <row r="54" spans="1:21" ht="21" customHeight="1">
      <c r="A54" s="74" t="s">
        <v>1192</v>
      </c>
      <c r="B54" s="52" t="s">
        <v>48</v>
      </c>
      <c r="C54" s="40">
        <f>SUM(C55:C77)</f>
        <v>182353042162</v>
      </c>
      <c r="D54" s="40">
        <f>SUM(D55:D78)</f>
        <v>183715539392</v>
      </c>
      <c r="E54" s="55">
        <f>SUM(E55:E78)</f>
        <v>106503900</v>
      </c>
      <c r="F54" s="43">
        <f>E54/C54*100</f>
        <v>5.8405332171745927E-2</v>
      </c>
      <c r="G54" s="75">
        <f>SUM(G55:G78)</f>
        <v>12555410400</v>
      </c>
      <c r="H54" s="76">
        <f>G54/D54*100</f>
        <v>6.8341580911183017</v>
      </c>
      <c r="I54" s="83">
        <f>SUM(I55:I78)</f>
        <v>5426937346</v>
      </c>
      <c r="J54" s="43">
        <f t="shared" si="6"/>
        <v>2.9539892836285131</v>
      </c>
      <c r="K54" s="46">
        <f>SUM(K55:K78)</f>
        <v>6710953826</v>
      </c>
      <c r="L54" s="43">
        <f>K54/D54*100</f>
        <v>3.6529048376689648</v>
      </c>
      <c r="M54" s="46">
        <f>SUM(M55:M78)</f>
        <v>5858261664</v>
      </c>
      <c r="N54" s="43">
        <f>M54/D54*100</f>
        <v>3.1887676368519005</v>
      </c>
      <c r="P54" s="74" t="s">
        <v>1192</v>
      </c>
      <c r="Q54" s="52" t="s">
        <v>48</v>
      </c>
      <c r="R54" s="40">
        <f>SUM(R55:R77)</f>
        <v>182353042162</v>
      </c>
      <c r="S54" s="40">
        <f>SUM(S55:S78)</f>
        <v>183715539392</v>
      </c>
      <c r="T54" s="75">
        <f>SUM(T55:T78)</f>
        <v>99024275485</v>
      </c>
      <c r="U54" s="100">
        <f>T54/S54*100</f>
        <v>53.900870777026967</v>
      </c>
    </row>
    <row r="55" spans="1:21">
      <c r="A55" s="48">
        <v>34</v>
      </c>
      <c r="B55" s="77" t="s">
        <v>49</v>
      </c>
      <c r="C55" s="37">
        <v>2977576000</v>
      </c>
      <c r="D55" s="78">
        <v>915000000</v>
      </c>
      <c r="E55" s="33">
        <v>0</v>
      </c>
      <c r="F55" s="34">
        <v>0</v>
      </c>
      <c r="G55" s="35">
        <v>915000000</v>
      </c>
      <c r="H55" s="36">
        <v>0</v>
      </c>
      <c r="J55" s="96">
        <f t="shared" si="6"/>
        <v>0</v>
      </c>
      <c r="K55" s="96"/>
      <c r="L55" s="96">
        <v>0</v>
      </c>
      <c r="M55" s="96"/>
      <c r="N55" s="96">
        <v>0</v>
      </c>
      <c r="P55" s="48">
        <v>34</v>
      </c>
      <c r="Q55" s="77" t="s">
        <v>49</v>
      </c>
      <c r="R55" s="37">
        <v>2977576000</v>
      </c>
      <c r="S55" s="78">
        <v>915000000</v>
      </c>
      <c r="T55" s="97">
        <v>915000000</v>
      </c>
      <c r="U55" s="610">
        <v>100</v>
      </c>
    </row>
    <row r="56" spans="1:21" ht="15" customHeight="1">
      <c r="A56" s="48">
        <v>35</v>
      </c>
      <c r="B56" s="77" t="s">
        <v>50</v>
      </c>
      <c r="C56" s="37">
        <v>1372626000</v>
      </c>
      <c r="D56" s="78">
        <v>2756747480</v>
      </c>
      <c r="E56" s="33">
        <v>0</v>
      </c>
      <c r="F56" s="34">
        <v>0</v>
      </c>
      <c r="G56" s="35">
        <v>0</v>
      </c>
      <c r="H56" s="36">
        <v>0</v>
      </c>
      <c r="I56" s="89">
        <v>431524350</v>
      </c>
      <c r="J56" s="98">
        <f t="shared" si="6"/>
        <v>15.653386939887582</v>
      </c>
      <c r="K56" s="35">
        <v>785583291</v>
      </c>
      <c r="L56" s="98">
        <v>28.496744685516134</v>
      </c>
      <c r="M56" s="98">
        <v>538820317</v>
      </c>
      <c r="N56" s="98">
        <v>19.545508644121444</v>
      </c>
      <c r="P56" s="48">
        <v>35</v>
      </c>
      <c r="Q56" s="77" t="s">
        <v>50</v>
      </c>
      <c r="R56" s="37">
        <v>1372626000</v>
      </c>
      <c r="S56" s="78">
        <v>2756747480</v>
      </c>
      <c r="T56" s="97">
        <v>2053717159</v>
      </c>
      <c r="U56" s="101">
        <v>74.49783391114228</v>
      </c>
    </row>
    <row r="57" spans="1:21">
      <c r="A57" s="48">
        <v>36</v>
      </c>
      <c r="B57" s="77" t="s">
        <v>51</v>
      </c>
      <c r="C57" s="37">
        <v>2425869000</v>
      </c>
      <c r="D57" s="78">
        <v>2680954088</v>
      </c>
      <c r="E57" s="33">
        <v>0</v>
      </c>
      <c r="F57" s="34">
        <v>0</v>
      </c>
      <c r="G57" s="35">
        <v>0</v>
      </c>
      <c r="H57" s="36">
        <v>0</v>
      </c>
      <c r="I57" s="89">
        <v>312269711</v>
      </c>
      <c r="J57" s="98">
        <f t="shared" si="6"/>
        <v>11.647708269146607</v>
      </c>
      <c r="K57" s="35">
        <v>825727020</v>
      </c>
      <c r="L57" s="98">
        <v>30.79974490036847</v>
      </c>
      <c r="M57" s="98">
        <v>465486029</v>
      </c>
      <c r="N57" s="98">
        <v>17.362700505895422</v>
      </c>
      <c r="P57" s="48">
        <v>36</v>
      </c>
      <c r="Q57" s="77" t="s">
        <v>51</v>
      </c>
      <c r="R57" s="37">
        <v>2425869000</v>
      </c>
      <c r="S57" s="78">
        <v>2680954088</v>
      </c>
      <c r="T57" s="97">
        <v>1932837873</v>
      </c>
      <c r="U57" s="101">
        <v>72.095150068082773</v>
      </c>
    </row>
    <row r="58" spans="1:21">
      <c r="A58" s="48">
        <v>37</v>
      </c>
      <c r="B58" s="77" t="s">
        <v>52</v>
      </c>
      <c r="C58" s="37">
        <v>3093864000</v>
      </c>
      <c r="D58" s="78">
        <v>4830638011</v>
      </c>
      <c r="E58" s="33">
        <v>0</v>
      </c>
      <c r="F58" s="34">
        <v>0</v>
      </c>
      <c r="G58" s="35">
        <v>0</v>
      </c>
      <c r="H58" s="36">
        <v>0</v>
      </c>
      <c r="I58" s="89">
        <v>692151037</v>
      </c>
      <c r="J58" s="98">
        <f t="shared" si="6"/>
        <v>14.328356532281674</v>
      </c>
      <c r="K58" s="35">
        <v>1612702513</v>
      </c>
      <c r="L58" s="98">
        <v>33.384876062492438</v>
      </c>
      <c r="M58" s="98">
        <v>832590682</v>
      </c>
      <c r="N58" s="98">
        <v>17.235625606888391</v>
      </c>
      <c r="P58" s="48">
        <v>37</v>
      </c>
      <c r="Q58" s="77" t="s">
        <v>52</v>
      </c>
      <c r="R58" s="37">
        <v>3093864000</v>
      </c>
      <c r="S58" s="78">
        <v>4830638011</v>
      </c>
      <c r="T58" s="97">
        <v>3586316455</v>
      </c>
      <c r="U58" s="101">
        <v>74.241051530532502</v>
      </c>
    </row>
    <row r="59" spans="1:21" ht="15" customHeight="1">
      <c r="A59" s="48">
        <v>38</v>
      </c>
      <c r="B59" s="49" t="s">
        <v>53</v>
      </c>
      <c r="C59" s="37">
        <v>1305000000</v>
      </c>
      <c r="D59" s="37">
        <v>1256835646</v>
      </c>
      <c r="E59" s="33">
        <v>0</v>
      </c>
      <c r="F59" s="34">
        <v>0</v>
      </c>
      <c r="G59" s="35">
        <v>0</v>
      </c>
      <c r="H59" s="36">
        <v>0</v>
      </c>
      <c r="I59" s="89"/>
      <c r="J59" s="98">
        <f t="shared" si="6"/>
        <v>0</v>
      </c>
      <c r="K59" s="35"/>
      <c r="L59" s="98">
        <v>0</v>
      </c>
      <c r="M59" s="98">
        <v>879584985</v>
      </c>
      <c r="N59" s="98">
        <v>69.984089630124956</v>
      </c>
      <c r="P59" s="48">
        <v>38</v>
      </c>
      <c r="Q59" s="49" t="s">
        <v>53</v>
      </c>
      <c r="R59" s="37">
        <v>1305000000</v>
      </c>
      <c r="S59" s="37">
        <v>1256835646</v>
      </c>
      <c r="T59" s="97">
        <v>879584985</v>
      </c>
      <c r="U59" s="101">
        <v>69.984089630124956</v>
      </c>
    </row>
    <row r="60" spans="1:21" ht="15" customHeight="1">
      <c r="A60" s="48">
        <v>39</v>
      </c>
      <c r="B60" s="49" t="s">
        <v>54</v>
      </c>
      <c r="C60" s="37">
        <v>257822000</v>
      </c>
      <c r="D60" s="78">
        <v>440839000</v>
      </c>
      <c r="E60" s="33">
        <v>0</v>
      </c>
      <c r="F60" s="34">
        <v>0</v>
      </c>
      <c r="G60" s="35">
        <v>0</v>
      </c>
      <c r="H60" s="36">
        <v>0</v>
      </c>
      <c r="I60" s="89">
        <v>84311169</v>
      </c>
      <c r="J60" s="98">
        <f t="shared" si="6"/>
        <v>19.125161113240889</v>
      </c>
      <c r="K60" s="35">
        <v>124884773</v>
      </c>
      <c r="L60" s="98">
        <v>28.328884921706109</v>
      </c>
      <c r="M60" s="98">
        <v>79992520</v>
      </c>
      <c r="N60" s="98">
        <v>18.145517978218805</v>
      </c>
      <c r="P60" s="48">
        <v>39</v>
      </c>
      <c r="Q60" s="49" t="s">
        <v>54</v>
      </c>
      <c r="R60" s="37">
        <v>257822000</v>
      </c>
      <c r="S60" s="78">
        <v>440839000</v>
      </c>
      <c r="T60" s="97">
        <v>333879841</v>
      </c>
      <c r="U60" s="101">
        <v>75.737364661475056</v>
      </c>
    </row>
    <row r="61" spans="1:21" ht="15" customHeight="1">
      <c r="A61" s="48">
        <v>40</v>
      </c>
      <c r="B61" s="77" t="s">
        <v>55</v>
      </c>
      <c r="C61" s="37">
        <v>13844938000</v>
      </c>
      <c r="D61" s="78">
        <v>9727141058</v>
      </c>
      <c r="E61" s="33">
        <v>0</v>
      </c>
      <c r="F61" s="34">
        <v>0</v>
      </c>
      <c r="G61" s="35">
        <v>1643000000</v>
      </c>
      <c r="H61" s="36">
        <v>0</v>
      </c>
      <c r="I61" s="89">
        <v>859879970</v>
      </c>
      <c r="J61" s="98">
        <f t="shared" si="6"/>
        <v>8.8400072012197199</v>
      </c>
      <c r="K61" s="35">
        <v>1687708869</v>
      </c>
      <c r="L61" s="98">
        <v>17.350512950688206</v>
      </c>
      <c r="M61" s="98">
        <v>1525966375</v>
      </c>
      <c r="N61" s="98">
        <v>15.687717140124976</v>
      </c>
      <c r="P61" s="48">
        <v>40</v>
      </c>
      <c r="Q61" s="77" t="s">
        <v>55</v>
      </c>
      <c r="R61" s="37">
        <v>13844938000</v>
      </c>
      <c r="S61" s="78">
        <v>9727141058</v>
      </c>
      <c r="T61" s="97">
        <v>6179472887</v>
      </c>
      <c r="U61" s="101">
        <v>63.528151284675239</v>
      </c>
    </row>
    <row r="62" spans="1:21" ht="15" customHeight="1">
      <c r="A62" s="48">
        <v>41</v>
      </c>
      <c r="B62" s="49" t="s">
        <v>56</v>
      </c>
      <c r="C62" s="37">
        <v>1730960000</v>
      </c>
      <c r="D62" s="78">
        <v>2303914999</v>
      </c>
      <c r="E62" s="33">
        <v>0</v>
      </c>
      <c r="F62" s="34">
        <v>0</v>
      </c>
      <c r="G62" s="35">
        <v>0</v>
      </c>
      <c r="H62" s="36">
        <v>0</v>
      </c>
      <c r="I62" s="89">
        <v>348637552</v>
      </c>
      <c r="J62" s="98">
        <f t="shared" si="6"/>
        <v>15.132396470847404</v>
      </c>
      <c r="K62" s="35">
        <v>756540451</v>
      </c>
      <c r="L62" s="98">
        <v>32.837168529584282</v>
      </c>
      <c r="M62" s="98">
        <v>402991958</v>
      </c>
      <c r="N62" s="98">
        <v>17.491615713900739</v>
      </c>
      <c r="P62" s="48">
        <v>41</v>
      </c>
      <c r="Q62" s="49" t="s">
        <v>56</v>
      </c>
      <c r="R62" s="37">
        <v>1730960000</v>
      </c>
      <c r="S62" s="78">
        <v>2303914999</v>
      </c>
      <c r="T62" s="97">
        <v>1728011057</v>
      </c>
      <c r="U62" s="101">
        <v>75.003246983939619</v>
      </c>
    </row>
    <row r="63" spans="1:21" ht="15" customHeight="1">
      <c r="A63" s="48">
        <v>42</v>
      </c>
      <c r="B63" s="49" t="s">
        <v>57</v>
      </c>
      <c r="C63" s="37">
        <v>183018000</v>
      </c>
      <c r="D63" s="78">
        <v>201873295</v>
      </c>
      <c r="E63" s="33">
        <v>0</v>
      </c>
      <c r="F63" s="34">
        <v>0</v>
      </c>
      <c r="G63" s="35">
        <v>0</v>
      </c>
      <c r="H63" s="36">
        <v>0</v>
      </c>
      <c r="I63" s="89">
        <v>7422110</v>
      </c>
      <c r="J63" s="98">
        <f t="shared" si="6"/>
        <v>3.6766180489598685</v>
      </c>
      <c r="K63" s="35">
        <v>170823308</v>
      </c>
      <c r="L63" s="98">
        <v>84.619071581508592</v>
      </c>
      <c r="M63" s="98">
        <v>1791295</v>
      </c>
      <c r="N63" s="98">
        <v>0.88733628685260224</v>
      </c>
      <c r="P63" s="48">
        <v>42</v>
      </c>
      <c r="Q63" s="49" t="s">
        <v>57</v>
      </c>
      <c r="R63" s="37">
        <v>183018000</v>
      </c>
      <c r="S63" s="78">
        <v>201873295</v>
      </c>
      <c r="T63" s="97">
        <v>180036713</v>
      </c>
      <c r="U63" s="101">
        <v>89.183025917321061</v>
      </c>
    </row>
    <row r="64" spans="1:21">
      <c r="A64" s="48">
        <v>43</v>
      </c>
      <c r="B64" s="49" t="s">
        <v>58</v>
      </c>
      <c r="C64" s="37">
        <v>510005000</v>
      </c>
      <c r="D64" s="78">
        <v>948713347</v>
      </c>
      <c r="E64" s="33">
        <v>0</v>
      </c>
      <c r="F64" s="34">
        <v>0</v>
      </c>
      <c r="G64" s="35">
        <v>0</v>
      </c>
      <c r="H64" s="36">
        <v>0</v>
      </c>
      <c r="I64" s="89">
        <v>63483703</v>
      </c>
      <c r="J64" s="98">
        <f t="shared" si="6"/>
        <v>6.6915579084817072</v>
      </c>
      <c r="K64" s="35">
        <v>223463977</v>
      </c>
      <c r="L64" s="98">
        <v>23.554425338974387</v>
      </c>
      <c r="M64" s="98">
        <v>167825387</v>
      </c>
      <c r="N64" s="98">
        <v>17.689788757657269</v>
      </c>
      <c r="P64" s="48">
        <v>43</v>
      </c>
      <c r="Q64" s="49" t="s">
        <v>58</v>
      </c>
      <c r="R64" s="37">
        <v>510005000</v>
      </c>
      <c r="S64" s="78">
        <v>948713347</v>
      </c>
      <c r="T64" s="97">
        <v>481986553</v>
      </c>
      <c r="U64" s="101">
        <v>50.80423444279846</v>
      </c>
    </row>
    <row r="65" spans="1:21" ht="21">
      <c r="A65" s="48">
        <v>44</v>
      </c>
      <c r="B65" s="49" t="s">
        <v>59</v>
      </c>
      <c r="C65" s="37">
        <v>1520387000</v>
      </c>
      <c r="D65" s="79">
        <v>991425060</v>
      </c>
      <c r="E65" s="33">
        <v>0</v>
      </c>
      <c r="F65" s="34">
        <v>0</v>
      </c>
      <c r="G65" s="35">
        <v>0</v>
      </c>
      <c r="H65" s="36">
        <v>0</v>
      </c>
      <c r="I65" s="7">
        <v>74502538</v>
      </c>
      <c r="J65" s="98">
        <f t="shared" si="6"/>
        <v>7.5146918315742397</v>
      </c>
      <c r="K65" s="35">
        <v>374640062</v>
      </c>
      <c r="L65" s="98">
        <v>37.788036344370802</v>
      </c>
      <c r="M65" s="98">
        <v>157621207</v>
      </c>
      <c r="N65" s="98">
        <v>15.898448945803326</v>
      </c>
      <c r="P65" s="48">
        <v>44</v>
      </c>
      <c r="Q65" s="49" t="s">
        <v>59</v>
      </c>
      <c r="R65" s="37">
        <v>1520387000</v>
      </c>
      <c r="S65" s="79">
        <v>991425060</v>
      </c>
      <c r="T65" s="97">
        <v>657107133</v>
      </c>
      <c r="U65" s="101">
        <v>66.279052195836158</v>
      </c>
    </row>
    <row r="66" spans="1:21" ht="15" customHeight="1">
      <c r="A66" s="48">
        <v>45</v>
      </c>
      <c r="B66" s="49" t="s">
        <v>60</v>
      </c>
      <c r="C66" s="37">
        <v>154694000</v>
      </c>
      <c r="D66" s="78">
        <v>284407000</v>
      </c>
      <c r="E66" s="33">
        <v>0</v>
      </c>
      <c r="F66" s="34">
        <v>0</v>
      </c>
      <c r="G66" s="35">
        <v>0</v>
      </c>
      <c r="H66" s="36">
        <v>0</v>
      </c>
      <c r="I66" s="89">
        <v>42468671</v>
      </c>
      <c r="J66" s="98">
        <f t="shared" si="6"/>
        <v>14.932357853358038</v>
      </c>
      <c r="K66" s="35">
        <v>109762337</v>
      </c>
      <c r="L66" s="98">
        <v>38.593402061130703</v>
      </c>
      <c r="M66" s="98">
        <v>79259259</v>
      </c>
      <c r="N66" s="98">
        <v>27.868251836276887</v>
      </c>
      <c r="P66" s="48">
        <v>45</v>
      </c>
      <c r="Q66" s="49" t="s">
        <v>60</v>
      </c>
      <c r="R66" s="37">
        <v>154694000</v>
      </c>
      <c r="S66" s="78">
        <v>284407000</v>
      </c>
      <c r="T66" s="97">
        <v>231490267</v>
      </c>
      <c r="U66" s="101">
        <v>81.394011750765628</v>
      </c>
    </row>
    <row r="67" spans="1:21">
      <c r="A67" s="48">
        <v>46</v>
      </c>
      <c r="B67" s="77" t="s">
        <v>61</v>
      </c>
      <c r="C67" s="37">
        <v>100000000</v>
      </c>
      <c r="D67" s="37">
        <v>100000000</v>
      </c>
      <c r="E67" s="33">
        <v>0</v>
      </c>
      <c r="F67" s="34">
        <v>0</v>
      </c>
      <c r="G67" s="35">
        <v>100000000</v>
      </c>
      <c r="H67" s="36">
        <v>0</v>
      </c>
      <c r="I67" s="89"/>
      <c r="J67" s="98">
        <f t="shared" si="6"/>
        <v>0</v>
      </c>
      <c r="K67" s="35"/>
      <c r="L67" s="98">
        <v>0</v>
      </c>
      <c r="M67" s="98"/>
      <c r="N67" s="98">
        <v>0</v>
      </c>
      <c r="P67" s="48">
        <v>46</v>
      </c>
      <c r="Q67" s="77" t="s">
        <v>61</v>
      </c>
      <c r="R67" s="37">
        <v>100000000</v>
      </c>
      <c r="S67" s="37">
        <v>100000000</v>
      </c>
      <c r="T67" s="97">
        <v>100000000</v>
      </c>
      <c r="U67" s="101">
        <v>100</v>
      </c>
    </row>
    <row r="68" spans="1:21">
      <c r="A68" s="48">
        <v>47</v>
      </c>
      <c r="B68" s="77" t="s">
        <v>62</v>
      </c>
      <c r="C68" s="37">
        <v>9766870000</v>
      </c>
      <c r="D68" s="37">
        <v>10384198246</v>
      </c>
      <c r="E68" s="33">
        <v>0</v>
      </c>
      <c r="F68" s="34">
        <v>0</v>
      </c>
      <c r="G68" s="35">
        <v>9669330000</v>
      </c>
      <c r="H68" s="36">
        <v>99.001317720006497</v>
      </c>
      <c r="I68" s="89"/>
      <c r="J68" s="98">
        <f t="shared" si="6"/>
        <v>0</v>
      </c>
      <c r="K68" s="35"/>
      <c r="L68" s="98">
        <v>0</v>
      </c>
      <c r="M68" s="98"/>
      <c r="N68" s="98">
        <v>0</v>
      </c>
      <c r="P68" s="48">
        <v>47</v>
      </c>
      <c r="Q68" s="77" t="s">
        <v>62</v>
      </c>
      <c r="R68" s="37">
        <v>9766870000</v>
      </c>
      <c r="S68" s="37">
        <v>10384198246</v>
      </c>
      <c r="T68" s="97">
        <v>9669330000</v>
      </c>
      <c r="U68" s="101">
        <v>93.115807026552417</v>
      </c>
    </row>
    <row r="69" spans="1:21">
      <c r="A69" s="48">
        <v>48</v>
      </c>
      <c r="B69" s="49" t="s">
        <v>63</v>
      </c>
      <c r="C69" s="37">
        <v>202600000</v>
      </c>
      <c r="D69" s="37">
        <v>202600000</v>
      </c>
      <c r="E69" s="33">
        <v>0</v>
      </c>
      <c r="F69" s="34">
        <v>0</v>
      </c>
      <c r="G69" s="35">
        <v>0</v>
      </c>
      <c r="H69" s="36">
        <v>0</v>
      </c>
      <c r="I69" s="89"/>
      <c r="J69" s="98">
        <f t="shared" si="6"/>
        <v>0</v>
      </c>
      <c r="K69" s="35"/>
      <c r="L69" s="98">
        <v>0</v>
      </c>
      <c r="M69" s="98">
        <v>64000000</v>
      </c>
      <c r="N69" s="98">
        <v>31.589338598223097</v>
      </c>
      <c r="P69" s="48">
        <v>48</v>
      </c>
      <c r="Q69" s="49" t="s">
        <v>63</v>
      </c>
      <c r="R69" s="37">
        <v>202600000</v>
      </c>
      <c r="S69" s="37">
        <v>202600000</v>
      </c>
      <c r="T69" s="97">
        <v>72759000</v>
      </c>
      <c r="U69" s="101">
        <v>35.912635735439288</v>
      </c>
    </row>
    <row r="70" spans="1:21" ht="15" customHeight="1">
      <c r="A70" s="48">
        <v>49</v>
      </c>
      <c r="B70" s="77" t="s">
        <v>64</v>
      </c>
      <c r="C70" s="37">
        <v>1200000000</v>
      </c>
      <c r="D70" s="78">
        <v>1700000000</v>
      </c>
      <c r="E70" s="33">
        <v>0</v>
      </c>
      <c r="F70" s="34">
        <v>0</v>
      </c>
      <c r="G70" s="35">
        <v>0</v>
      </c>
      <c r="H70" s="36">
        <v>0</v>
      </c>
      <c r="I70" s="89">
        <v>1632955000</v>
      </c>
      <c r="J70" s="98">
        <f t="shared" si="6"/>
        <v>96.056176470588241</v>
      </c>
      <c r="K70" s="35"/>
      <c r="L70" s="98">
        <v>0</v>
      </c>
      <c r="M70" s="98"/>
      <c r="N70" s="98">
        <v>0</v>
      </c>
      <c r="P70" s="48">
        <v>49</v>
      </c>
      <c r="Q70" s="77" t="s">
        <v>64</v>
      </c>
      <c r="R70" s="37">
        <v>1200000000</v>
      </c>
      <c r="S70" s="78">
        <v>1700000000</v>
      </c>
      <c r="T70" s="97">
        <v>1632955000</v>
      </c>
      <c r="U70" s="101">
        <v>96.056176470588241</v>
      </c>
    </row>
    <row r="71" spans="1:21">
      <c r="A71" s="48">
        <v>50</v>
      </c>
      <c r="B71" s="49" t="s">
        <v>65</v>
      </c>
      <c r="C71" s="37">
        <v>59927700</v>
      </c>
      <c r="D71" s="37">
        <v>59927700</v>
      </c>
      <c r="E71" s="33">
        <v>0</v>
      </c>
      <c r="F71" s="34">
        <v>0</v>
      </c>
      <c r="G71" s="35">
        <v>0</v>
      </c>
      <c r="H71" s="36">
        <v>0</v>
      </c>
      <c r="I71" s="89"/>
      <c r="J71" s="98">
        <f t="shared" si="6"/>
        <v>0</v>
      </c>
      <c r="K71" s="35"/>
      <c r="L71" s="98">
        <v>0</v>
      </c>
      <c r="M71" s="98">
        <v>56743050</v>
      </c>
      <c r="N71" s="98">
        <v>94.685846444966188</v>
      </c>
      <c r="P71" s="48">
        <v>50</v>
      </c>
      <c r="Q71" s="49" t="s">
        <v>65</v>
      </c>
      <c r="R71" s="37">
        <v>59927700</v>
      </c>
      <c r="S71" s="37">
        <v>59927700</v>
      </c>
      <c r="T71" s="97">
        <v>56743050</v>
      </c>
      <c r="U71" s="101">
        <v>94.685846444966188</v>
      </c>
    </row>
    <row r="72" spans="1:21">
      <c r="A72" s="48">
        <v>51</v>
      </c>
      <c r="B72" s="49" t="s">
        <v>66</v>
      </c>
      <c r="C72" s="37">
        <v>247544800</v>
      </c>
      <c r="D72" s="37">
        <v>247544800</v>
      </c>
      <c r="E72" s="33">
        <v>12971000</v>
      </c>
      <c r="F72" s="34">
        <v>5.2398596132902</v>
      </c>
      <c r="G72" s="35">
        <v>82414800</v>
      </c>
      <c r="H72" s="36">
        <v>33.292882742840902</v>
      </c>
      <c r="I72" s="89">
        <v>29800000</v>
      </c>
      <c r="J72" s="98">
        <f t="shared" si="6"/>
        <v>12.038225000080793</v>
      </c>
      <c r="K72" s="35">
        <v>39117225</v>
      </c>
      <c r="L72" s="98">
        <v>15.802079058012932</v>
      </c>
      <c r="M72" s="98">
        <v>79625000</v>
      </c>
      <c r="N72" s="98">
        <v>32.165894819846756</v>
      </c>
      <c r="P72" s="48">
        <v>51</v>
      </c>
      <c r="Q72" s="49" t="s">
        <v>66</v>
      </c>
      <c r="R72" s="37">
        <v>247544800</v>
      </c>
      <c r="S72" s="37">
        <v>247544800</v>
      </c>
      <c r="T72" s="97">
        <v>230957025</v>
      </c>
      <c r="U72" s="101">
        <v>93.299081620781365</v>
      </c>
    </row>
    <row r="73" spans="1:21" ht="21">
      <c r="A73" s="48">
        <v>52</v>
      </c>
      <c r="B73" s="49" t="s">
        <v>67</v>
      </c>
      <c r="C73" s="37">
        <v>173829500</v>
      </c>
      <c r="D73" s="37">
        <v>173829500</v>
      </c>
      <c r="E73" s="33">
        <v>0</v>
      </c>
      <c r="F73" s="34">
        <v>0</v>
      </c>
      <c r="G73" s="35">
        <v>0</v>
      </c>
      <c r="H73" s="36">
        <v>0</v>
      </c>
      <c r="I73" s="89">
        <v>32910000</v>
      </c>
      <c r="J73" s="98">
        <f t="shared" si="6"/>
        <v>18.932344625049257</v>
      </c>
      <c r="K73" s="35"/>
      <c r="L73" s="98">
        <v>0</v>
      </c>
      <c r="M73" s="98">
        <v>30730000</v>
      </c>
      <c r="N73" s="98">
        <v>17.678242185589905</v>
      </c>
      <c r="P73" s="48">
        <v>52</v>
      </c>
      <c r="Q73" s="49" t="s">
        <v>67</v>
      </c>
      <c r="R73" s="37">
        <v>173829500</v>
      </c>
      <c r="S73" s="37">
        <v>173829500</v>
      </c>
      <c r="T73" s="97">
        <v>63640000</v>
      </c>
      <c r="U73" s="101">
        <v>36.610586810639163</v>
      </c>
    </row>
    <row r="74" spans="1:21" ht="21">
      <c r="A74" s="48">
        <v>53</v>
      </c>
      <c r="B74" s="49" t="s">
        <v>68</v>
      </c>
      <c r="C74" s="37">
        <v>289512892</v>
      </c>
      <c r="D74" s="37">
        <v>289512892</v>
      </c>
      <c r="E74" s="33">
        <v>29744900</v>
      </c>
      <c r="F74" s="34">
        <v>10.274119330064201</v>
      </c>
      <c r="G74" s="35">
        <v>64603200</v>
      </c>
      <c r="H74" s="36">
        <v>22.314446708646098</v>
      </c>
      <c r="I74" s="89">
        <v>87200000</v>
      </c>
      <c r="J74" s="98">
        <f t="shared" si="6"/>
        <v>30.119556817525073</v>
      </c>
      <c r="K74" s="35"/>
      <c r="L74" s="98">
        <v>0</v>
      </c>
      <c r="M74" s="98">
        <v>33893450</v>
      </c>
      <c r="N74" s="98">
        <v>11.70706069973561</v>
      </c>
      <c r="P74" s="48">
        <v>53</v>
      </c>
      <c r="Q74" s="49" t="s">
        <v>68</v>
      </c>
      <c r="R74" s="37">
        <v>289512892</v>
      </c>
      <c r="S74" s="37">
        <v>289512892</v>
      </c>
      <c r="T74" s="97">
        <v>253247300</v>
      </c>
      <c r="U74" s="101">
        <v>87.473583041683696</v>
      </c>
    </row>
    <row r="75" spans="1:21">
      <c r="A75" s="48">
        <v>54</v>
      </c>
      <c r="B75" s="49" t="s">
        <v>69</v>
      </c>
      <c r="C75" s="37">
        <v>207371670</v>
      </c>
      <c r="D75" s="78">
        <v>1541971670</v>
      </c>
      <c r="E75" s="33">
        <v>23410000</v>
      </c>
      <c r="F75" s="34">
        <v>11.288909425284601</v>
      </c>
      <c r="G75" s="35">
        <v>23410000</v>
      </c>
      <c r="H75" s="36">
        <v>11.288909425284601</v>
      </c>
      <c r="I75" s="89">
        <v>703325535</v>
      </c>
      <c r="J75" s="98">
        <f t="shared" si="6"/>
        <v>45.612091887524755</v>
      </c>
      <c r="K75" s="35"/>
      <c r="L75" s="98">
        <v>0</v>
      </c>
      <c r="M75" s="98">
        <v>169540150</v>
      </c>
      <c r="N75" s="98">
        <v>10.995023663437346</v>
      </c>
      <c r="P75" s="48">
        <v>54</v>
      </c>
      <c r="Q75" s="49" t="s">
        <v>69</v>
      </c>
      <c r="R75" s="37">
        <v>207371670</v>
      </c>
      <c r="S75" s="78">
        <v>1541971670</v>
      </c>
      <c r="T75" s="97">
        <v>980595435</v>
      </c>
      <c r="U75" s="101">
        <v>63.593609018770103</v>
      </c>
    </row>
    <row r="76" spans="1:21" ht="15" customHeight="1">
      <c r="A76" s="48">
        <v>55</v>
      </c>
      <c r="B76" s="77" t="s">
        <v>70</v>
      </c>
      <c r="C76" s="37">
        <v>140459877000</v>
      </c>
      <c r="D76" s="37">
        <v>140459877000</v>
      </c>
      <c r="E76" s="33">
        <v>0</v>
      </c>
      <c r="F76" s="34">
        <v>0</v>
      </c>
      <c r="G76" s="35">
        <v>0</v>
      </c>
      <c r="H76" s="36">
        <v>0</v>
      </c>
      <c r="I76" s="89"/>
      <c r="J76" s="98">
        <f t="shared" si="6"/>
        <v>0</v>
      </c>
      <c r="K76" s="35"/>
      <c r="L76" s="98">
        <v>0</v>
      </c>
      <c r="M76" s="98"/>
      <c r="N76" s="98">
        <v>0</v>
      </c>
      <c r="P76" s="48">
        <v>55</v>
      </c>
      <c r="Q76" s="77" t="s">
        <v>70</v>
      </c>
      <c r="R76" s="37">
        <v>140459877000</v>
      </c>
      <c r="S76" s="37">
        <v>140459877000</v>
      </c>
      <c r="T76" s="97">
        <v>66431059352</v>
      </c>
      <c r="U76" s="101">
        <v>47.29539906403307</v>
      </c>
    </row>
    <row r="77" spans="1:21" ht="21">
      <c r="A77" s="48">
        <v>56</v>
      </c>
      <c r="B77" s="49" t="s">
        <v>71</v>
      </c>
      <c r="C77" s="37">
        <v>268749600</v>
      </c>
      <c r="D77" s="37">
        <v>268749600</v>
      </c>
      <c r="E77" s="33">
        <v>40378000</v>
      </c>
      <c r="F77" s="34">
        <v>15.0243944549127</v>
      </c>
      <c r="G77" s="35">
        <v>57652400</v>
      </c>
      <c r="H77" s="36">
        <v>21.452087742642199</v>
      </c>
      <c r="I77" s="89">
        <v>24096000</v>
      </c>
      <c r="J77" s="98">
        <f t="shared" si="6"/>
        <v>8.9659668330669149</v>
      </c>
      <c r="K77" s="35"/>
      <c r="L77" s="98">
        <v>0</v>
      </c>
      <c r="M77" s="98">
        <v>151800000</v>
      </c>
      <c r="N77" s="98">
        <v>56.483804999151623</v>
      </c>
      <c r="P77" s="48">
        <v>56</v>
      </c>
      <c r="Q77" s="49" t="s">
        <v>71</v>
      </c>
      <c r="R77" s="37">
        <v>268749600</v>
      </c>
      <c r="S77" s="37">
        <v>268749600</v>
      </c>
      <c r="T77" s="97">
        <v>233548400</v>
      </c>
      <c r="U77" s="101">
        <v>86.901859574860765</v>
      </c>
    </row>
    <row r="78" spans="1:21">
      <c r="A78" s="102">
        <v>57</v>
      </c>
      <c r="B78" s="103" t="s">
        <v>72</v>
      </c>
      <c r="C78" s="104">
        <v>0</v>
      </c>
      <c r="D78" s="105">
        <v>948839000</v>
      </c>
      <c r="E78" s="106">
        <v>0</v>
      </c>
      <c r="F78" s="107">
        <v>0</v>
      </c>
      <c r="G78" s="108">
        <v>0</v>
      </c>
      <c r="H78" s="107">
        <v>0</v>
      </c>
      <c r="I78" s="89"/>
      <c r="J78" s="98">
        <f t="shared" si="6"/>
        <v>0</v>
      </c>
      <c r="K78" s="35"/>
      <c r="L78" s="98">
        <v>0</v>
      </c>
      <c r="M78" s="98">
        <v>140000000</v>
      </c>
      <c r="N78" s="98">
        <v>14.754874114575815</v>
      </c>
      <c r="P78" s="102">
        <v>57</v>
      </c>
      <c r="Q78" s="103" t="s">
        <v>72</v>
      </c>
      <c r="R78" s="104">
        <v>0</v>
      </c>
      <c r="S78" s="105">
        <v>948839000</v>
      </c>
      <c r="T78" s="97">
        <v>140000000</v>
      </c>
      <c r="U78" s="101">
        <v>14.754874114575815</v>
      </c>
    </row>
    <row r="79" spans="1:21" ht="21" customHeight="1">
      <c r="A79" s="74" t="s">
        <v>1193</v>
      </c>
      <c r="B79" s="52" t="s">
        <v>73</v>
      </c>
      <c r="C79" s="40">
        <f>SUM(C80:C102)</f>
        <v>101386812400</v>
      </c>
      <c r="D79" s="41">
        <f>SUM(D80:D103)</f>
        <v>103246851570</v>
      </c>
      <c r="E79" s="55">
        <f>SUM(E80:E103)</f>
        <v>7922983200</v>
      </c>
      <c r="F79" s="43">
        <f>E79/C79*100</f>
        <v>7.8146092301842609</v>
      </c>
      <c r="G79" s="75">
        <f>SUM(G80:G103)</f>
        <v>9427372600</v>
      </c>
      <c r="H79" s="76">
        <f>G79/C79*100</f>
        <v>9.298420945326022</v>
      </c>
      <c r="I79" s="83">
        <f>SUM(I80:I103)</f>
        <v>5663717699</v>
      </c>
      <c r="J79" s="43">
        <f t="shared" si="6"/>
        <v>5.4856081448256795</v>
      </c>
      <c r="K79" s="46">
        <f>SUM(K80:K103)</f>
        <v>5832225826</v>
      </c>
      <c r="L79" s="43">
        <f>K79/D79*100</f>
        <v>5.6488171186952156</v>
      </c>
      <c r="M79" s="46">
        <f>SUM(M80:M103)</f>
        <v>6583351924</v>
      </c>
      <c r="N79" s="43">
        <f>M79/D79*100</f>
        <v>6.3763222063353426</v>
      </c>
      <c r="P79" s="74" t="s">
        <v>1193</v>
      </c>
      <c r="Q79" s="52" t="s">
        <v>73</v>
      </c>
      <c r="R79" s="40">
        <f>SUM(R80:R102)</f>
        <v>101386812400</v>
      </c>
      <c r="S79" s="41">
        <f>SUM(S80:S103)</f>
        <v>103246851570</v>
      </c>
      <c r="T79" s="124">
        <f>SUM(T80:T103)</f>
        <v>60392454744</v>
      </c>
      <c r="U79" s="100">
        <f>T79/S79*100</f>
        <v>58.493265243109825</v>
      </c>
    </row>
    <row r="80" spans="1:21" ht="15" customHeight="1">
      <c r="A80" s="109">
        <v>58</v>
      </c>
      <c r="B80" s="77" t="s">
        <v>49</v>
      </c>
      <c r="C80" s="110">
        <v>777262570</v>
      </c>
      <c r="D80" s="111">
        <v>1763532000</v>
      </c>
      <c r="E80" s="33">
        <v>0</v>
      </c>
      <c r="F80" s="34">
        <v>0</v>
      </c>
      <c r="G80" s="35">
        <v>450000000</v>
      </c>
      <c r="H80" s="36">
        <v>0</v>
      </c>
      <c r="I80" s="89">
        <v>285882395</v>
      </c>
      <c r="J80" s="98">
        <f t="shared" si="6"/>
        <v>16.210785798046192</v>
      </c>
      <c r="K80" s="35">
        <v>514588305</v>
      </c>
      <c r="L80" s="98">
        <v>29.179414096256828</v>
      </c>
      <c r="M80" s="98">
        <v>427294138</v>
      </c>
      <c r="N80" s="98">
        <v>24.229451918082574</v>
      </c>
      <c r="P80" s="109">
        <v>58</v>
      </c>
      <c r="Q80" s="77" t="s">
        <v>49</v>
      </c>
      <c r="R80" s="110">
        <v>777262570</v>
      </c>
      <c r="S80" s="111">
        <v>1763532000</v>
      </c>
      <c r="T80" s="97">
        <v>1677764838</v>
      </c>
      <c r="U80" s="101">
        <v>95.136625703417906</v>
      </c>
    </row>
    <row r="81" spans="1:21">
      <c r="A81" s="109">
        <v>59</v>
      </c>
      <c r="B81" s="77" t="s">
        <v>50</v>
      </c>
      <c r="C81" s="110">
        <v>762570000</v>
      </c>
      <c r="D81" s="111">
        <v>1066905000</v>
      </c>
      <c r="E81" s="33">
        <v>0</v>
      </c>
      <c r="F81" s="34">
        <v>0</v>
      </c>
      <c r="G81" s="35">
        <v>0</v>
      </c>
      <c r="H81" s="36">
        <v>0</v>
      </c>
      <c r="I81" s="89">
        <v>164726530</v>
      </c>
      <c r="J81" s="98">
        <f t="shared" si="6"/>
        <v>15.439662387935197</v>
      </c>
      <c r="K81" s="35">
        <v>253882245</v>
      </c>
      <c r="L81" s="98">
        <v>23.796143517932713</v>
      </c>
      <c r="M81" s="98">
        <v>338546694</v>
      </c>
      <c r="N81" s="98">
        <v>31.731662519155879</v>
      </c>
      <c r="P81" s="109">
        <v>59</v>
      </c>
      <c r="Q81" s="77" t="s">
        <v>50</v>
      </c>
      <c r="R81" s="110">
        <v>762570000</v>
      </c>
      <c r="S81" s="111">
        <v>1066905000</v>
      </c>
      <c r="T81" s="97">
        <v>863752955</v>
      </c>
      <c r="U81" s="101">
        <v>80.958750310477498</v>
      </c>
    </row>
    <row r="82" spans="1:21">
      <c r="A82" s="109">
        <v>60</v>
      </c>
      <c r="B82" s="77" t="s">
        <v>51</v>
      </c>
      <c r="C82" s="110">
        <v>404311000</v>
      </c>
      <c r="D82" s="111">
        <v>714064000</v>
      </c>
      <c r="E82" s="33">
        <v>0</v>
      </c>
      <c r="F82" s="34">
        <v>0</v>
      </c>
      <c r="G82" s="35">
        <v>0</v>
      </c>
      <c r="H82" s="36">
        <v>0</v>
      </c>
      <c r="I82" s="89">
        <v>178515786</v>
      </c>
      <c r="J82" s="98">
        <f t="shared" si="6"/>
        <v>24.999970030697529</v>
      </c>
      <c r="K82" s="35">
        <v>160664381</v>
      </c>
      <c r="L82" s="98">
        <v>22.49999733917408</v>
      </c>
      <c r="M82" s="98">
        <v>267773392</v>
      </c>
      <c r="N82" s="98">
        <v>37.499914853570552</v>
      </c>
      <c r="P82" s="109">
        <v>60</v>
      </c>
      <c r="Q82" s="77" t="s">
        <v>51</v>
      </c>
      <c r="R82" s="110">
        <v>404311000</v>
      </c>
      <c r="S82" s="111">
        <v>714064000</v>
      </c>
      <c r="T82" s="97">
        <v>606953559</v>
      </c>
      <c r="U82" s="101">
        <v>84.999882223442157</v>
      </c>
    </row>
    <row r="83" spans="1:21">
      <c r="A83" s="109">
        <v>61</v>
      </c>
      <c r="B83" s="77" t="s">
        <v>74</v>
      </c>
      <c r="C83" s="110">
        <v>1278787000</v>
      </c>
      <c r="D83" s="111">
        <v>1100492757</v>
      </c>
      <c r="E83" s="33">
        <v>0</v>
      </c>
      <c r="F83" s="34">
        <v>0</v>
      </c>
      <c r="G83" s="35">
        <v>0</v>
      </c>
      <c r="H83" s="36">
        <v>0</v>
      </c>
      <c r="I83" s="89">
        <v>269735682</v>
      </c>
      <c r="J83" s="98">
        <f t="shared" si="6"/>
        <v>24.510445914729452</v>
      </c>
      <c r="K83" s="35">
        <v>323682699</v>
      </c>
      <c r="L83" s="98">
        <v>29.412524247990117</v>
      </c>
      <c r="M83" s="98">
        <v>377630139</v>
      </c>
      <c r="N83" s="98">
        <v>34.314641018577824</v>
      </c>
      <c r="P83" s="109">
        <v>61</v>
      </c>
      <c r="Q83" s="77" t="s">
        <v>74</v>
      </c>
      <c r="R83" s="110">
        <v>1278787000</v>
      </c>
      <c r="S83" s="111">
        <v>1100492757</v>
      </c>
      <c r="T83" s="97">
        <v>971048520</v>
      </c>
      <c r="U83" s="101">
        <v>88.237611181297396</v>
      </c>
    </row>
    <row r="84" spans="1:21" ht="15" customHeight="1">
      <c r="A84" s="109">
        <v>62</v>
      </c>
      <c r="B84" s="49" t="s">
        <v>53</v>
      </c>
      <c r="C84" s="110">
        <v>595000000</v>
      </c>
      <c r="D84" s="110">
        <v>705498319</v>
      </c>
      <c r="E84" s="33">
        <v>0</v>
      </c>
      <c r="F84" s="34">
        <v>0</v>
      </c>
      <c r="G84" s="35">
        <v>15000000</v>
      </c>
      <c r="H84" s="36">
        <v>0</v>
      </c>
      <c r="I84" s="89"/>
      <c r="J84" s="98">
        <f t="shared" si="6"/>
        <v>0</v>
      </c>
      <c r="K84" s="35"/>
      <c r="L84" s="98">
        <v>0</v>
      </c>
      <c r="M84" s="98">
        <v>426914976</v>
      </c>
      <c r="N84" s="98">
        <v>60.512543333218062</v>
      </c>
      <c r="P84" s="109">
        <v>62</v>
      </c>
      <c r="Q84" s="49" t="s">
        <v>53</v>
      </c>
      <c r="R84" s="110">
        <v>595000000</v>
      </c>
      <c r="S84" s="110">
        <v>705498319</v>
      </c>
      <c r="T84" s="97">
        <v>441914976</v>
      </c>
      <c r="U84" s="101">
        <v>62.638700064712694</v>
      </c>
    </row>
    <row r="85" spans="1:21" ht="15" customHeight="1">
      <c r="A85" s="109">
        <v>63</v>
      </c>
      <c r="B85" s="49" t="s">
        <v>75</v>
      </c>
      <c r="C85" s="110">
        <v>11636650000</v>
      </c>
      <c r="D85" s="111">
        <v>10056456306</v>
      </c>
      <c r="E85" s="33">
        <v>0</v>
      </c>
      <c r="F85" s="34">
        <v>0</v>
      </c>
      <c r="G85" s="35">
        <v>945000000</v>
      </c>
      <c r="H85" s="36">
        <v>0</v>
      </c>
      <c r="I85" s="89">
        <v>1722742826</v>
      </c>
      <c r="J85" s="98">
        <f t="shared" ref="J85:J116" si="7">I85/D85*100</f>
        <v>17.130714573603399</v>
      </c>
      <c r="K85" s="35">
        <v>2574152574</v>
      </c>
      <c r="L85" s="98">
        <v>25.597014451941476</v>
      </c>
      <c r="M85" s="98">
        <v>2661536044</v>
      </c>
      <c r="N85" s="98">
        <v>26.465943499521234</v>
      </c>
      <c r="P85" s="109">
        <v>63</v>
      </c>
      <c r="Q85" s="49" t="s">
        <v>75</v>
      </c>
      <c r="R85" s="110">
        <v>11636650000</v>
      </c>
      <c r="S85" s="111">
        <v>10056456306</v>
      </c>
      <c r="T85" s="97">
        <v>8113831118</v>
      </c>
      <c r="U85" s="101">
        <v>80.682805862329772</v>
      </c>
    </row>
    <row r="86" spans="1:21" ht="15" customHeight="1">
      <c r="A86" s="109">
        <v>64</v>
      </c>
      <c r="B86" s="77" t="s">
        <v>76</v>
      </c>
      <c r="C86" s="110">
        <v>2619090000</v>
      </c>
      <c r="D86" s="111">
        <v>2140875582</v>
      </c>
      <c r="E86" s="33">
        <v>0</v>
      </c>
      <c r="F86" s="34">
        <v>0</v>
      </c>
      <c r="G86" s="35">
        <v>0</v>
      </c>
      <c r="H86" s="36">
        <v>0</v>
      </c>
      <c r="I86" s="89">
        <v>352551164</v>
      </c>
      <c r="J86" s="98">
        <f t="shared" si="7"/>
        <v>16.467615725274783</v>
      </c>
      <c r="K86" s="35">
        <v>699817375</v>
      </c>
      <c r="L86" s="98">
        <v>32.688372032635009</v>
      </c>
      <c r="M86" s="98">
        <v>527888403</v>
      </c>
      <c r="N86" s="98">
        <v>24.657593717185943</v>
      </c>
      <c r="P86" s="109">
        <v>64</v>
      </c>
      <c r="Q86" s="77" t="s">
        <v>76</v>
      </c>
      <c r="R86" s="110">
        <v>2619090000</v>
      </c>
      <c r="S86" s="111">
        <v>2140875582</v>
      </c>
      <c r="T86" s="97">
        <v>1639643632</v>
      </c>
      <c r="U86" s="101">
        <v>76.587525486569817</v>
      </c>
    </row>
    <row r="87" spans="1:21" ht="15" customHeight="1">
      <c r="A87" s="109">
        <v>65</v>
      </c>
      <c r="B87" s="49" t="s">
        <v>77</v>
      </c>
      <c r="C87" s="110">
        <v>456831000</v>
      </c>
      <c r="D87" s="111">
        <v>419160643</v>
      </c>
      <c r="E87" s="33">
        <v>0</v>
      </c>
      <c r="F87" s="34">
        <v>0</v>
      </c>
      <c r="G87" s="35">
        <v>0</v>
      </c>
      <c r="H87" s="36">
        <v>0</v>
      </c>
      <c r="I87" s="89">
        <v>78348579</v>
      </c>
      <c r="J87" s="98">
        <f t="shared" si="7"/>
        <v>18.691778512230215</v>
      </c>
      <c r="K87" s="35">
        <v>146008478</v>
      </c>
      <c r="L87" s="98">
        <v>34.83353707900482</v>
      </c>
      <c r="M87" s="98">
        <v>107498724</v>
      </c>
      <c r="N87" s="98">
        <v>25.646187397417464</v>
      </c>
      <c r="P87" s="109">
        <v>65</v>
      </c>
      <c r="Q87" s="49" t="s">
        <v>77</v>
      </c>
      <c r="R87" s="110">
        <v>456831000</v>
      </c>
      <c r="S87" s="111">
        <v>419160643</v>
      </c>
      <c r="T87" s="97">
        <v>343400982</v>
      </c>
      <c r="U87" s="101">
        <v>81.925864876583844</v>
      </c>
    </row>
    <row r="88" spans="1:21" ht="15" customHeight="1">
      <c r="A88" s="109">
        <v>66</v>
      </c>
      <c r="B88" s="49" t="s">
        <v>57</v>
      </c>
      <c r="C88" s="110">
        <v>366032000</v>
      </c>
      <c r="D88" s="111">
        <v>381169339</v>
      </c>
      <c r="E88" s="33">
        <v>0</v>
      </c>
      <c r="F88" s="34">
        <v>0</v>
      </c>
      <c r="G88" s="35">
        <v>0</v>
      </c>
      <c r="H88" s="36">
        <v>0</v>
      </c>
      <c r="I88" s="7">
        <v>74972498</v>
      </c>
      <c r="J88" s="98">
        <f t="shared" si="7"/>
        <v>19.669078891993461</v>
      </c>
      <c r="K88" s="35">
        <v>96779794</v>
      </c>
      <c r="L88" s="98">
        <v>25.390235808027573</v>
      </c>
      <c r="M88" s="98">
        <v>99148356</v>
      </c>
      <c r="N88" s="98">
        <v>26.011629440110866</v>
      </c>
      <c r="P88" s="109">
        <v>66</v>
      </c>
      <c r="Q88" s="49" t="s">
        <v>57</v>
      </c>
      <c r="R88" s="110">
        <v>366032000</v>
      </c>
      <c r="S88" s="111">
        <v>381169339</v>
      </c>
      <c r="T88" s="97">
        <v>270900648</v>
      </c>
      <c r="U88" s="101">
        <v>71.0709441401319</v>
      </c>
    </row>
    <row r="89" spans="1:21" ht="15" customHeight="1">
      <c r="A89" s="109">
        <v>67</v>
      </c>
      <c r="B89" s="49" t="s">
        <v>58</v>
      </c>
      <c r="C89" s="110">
        <v>1212935000</v>
      </c>
      <c r="D89" s="111">
        <v>593270000</v>
      </c>
      <c r="E89" s="33">
        <v>0</v>
      </c>
      <c r="F89" s="34">
        <v>0</v>
      </c>
      <c r="G89" s="35">
        <v>0</v>
      </c>
      <c r="H89" s="36">
        <v>0</v>
      </c>
      <c r="I89" s="89">
        <v>96473314</v>
      </c>
      <c r="J89" s="98">
        <f t="shared" si="7"/>
        <v>16.261283058303977</v>
      </c>
      <c r="K89" s="35">
        <v>150192327</v>
      </c>
      <c r="L89" s="98">
        <v>25.316015810676422</v>
      </c>
      <c r="M89" s="98">
        <v>163280936</v>
      </c>
      <c r="N89" s="98">
        <v>27.522196638967078</v>
      </c>
      <c r="P89" s="109">
        <v>67</v>
      </c>
      <c r="Q89" s="49" t="s">
        <v>58</v>
      </c>
      <c r="R89" s="110">
        <v>1212935000</v>
      </c>
      <c r="S89" s="111">
        <v>593270000</v>
      </c>
      <c r="T89" s="97">
        <v>434108493</v>
      </c>
      <c r="U89" s="101">
        <v>73.172163264618135</v>
      </c>
    </row>
    <row r="90" spans="1:21">
      <c r="A90" s="109">
        <v>68</v>
      </c>
      <c r="B90" s="77" t="s">
        <v>78</v>
      </c>
      <c r="C90" s="110">
        <v>2349399000</v>
      </c>
      <c r="D90" s="111">
        <v>1616380000</v>
      </c>
      <c r="E90" s="33">
        <v>0</v>
      </c>
      <c r="F90" s="34">
        <v>0</v>
      </c>
      <c r="G90" s="35">
        <v>0</v>
      </c>
      <c r="H90" s="36">
        <v>0</v>
      </c>
      <c r="I90" s="89">
        <v>291168762</v>
      </c>
      <c r="J90" s="98">
        <f t="shared" si="7"/>
        <v>18.013633056583227</v>
      </c>
      <c r="K90" s="35">
        <v>483631082</v>
      </c>
      <c r="L90" s="98">
        <v>29.920630173597797</v>
      </c>
      <c r="M90" s="98">
        <v>372555212</v>
      </c>
      <c r="N90" s="98">
        <v>23.048739281604576</v>
      </c>
      <c r="P90" s="109">
        <v>68</v>
      </c>
      <c r="Q90" s="77" t="s">
        <v>78</v>
      </c>
      <c r="R90" s="110">
        <v>2349399000</v>
      </c>
      <c r="S90" s="111">
        <v>1616380000</v>
      </c>
      <c r="T90" s="97">
        <v>1231555630</v>
      </c>
      <c r="U90" s="101">
        <v>76.192209133990772</v>
      </c>
    </row>
    <row r="91" spans="1:21" ht="21">
      <c r="A91" s="109">
        <v>69</v>
      </c>
      <c r="B91" s="49" t="s">
        <v>59</v>
      </c>
      <c r="C91" s="110">
        <v>1484391430</v>
      </c>
      <c r="D91" s="111">
        <v>1375170224</v>
      </c>
      <c r="E91" s="33">
        <v>0</v>
      </c>
      <c r="F91" s="34">
        <v>0</v>
      </c>
      <c r="G91" s="35">
        <v>0</v>
      </c>
      <c r="H91" s="36">
        <v>0</v>
      </c>
      <c r="I91" s="89">
        <v>146655503</v>
      </c>
      <c r="J91" s="98">
        <f t="shared" si="7"/>
        <v>10.66453450202104</v>
      </c>
      <c r="K91" s="35">
        <v>302562566</v>
      </c>
      <c r="L91" s="98">
        <v>22.001826444432961</v>
      </c>
      <c r="M91" s="98">
        <v>245519360</v>
      </c>
      <c r="N91" s="98">
        <v>17.853743174125039</v>
      </c>
      <c r="P91" s="109">
        <v>69</v>
      </c>
      <c r="Q91" s="49" t="s">
        <v>59</v>
      </c>
      <c r="R91" s="110">
        <v>1484391430</v>
      </c>
      <c r="S91" s="111">
        <v>1375170224</v>
      </c>
      <c r="T91" s="97">
        <v>713487308</v>
      </c>
      <c r="U91" s="101">
        <v>51.883562889011479</v>
      </c>
    </row>
    <row r="92" spans="1:21">
      <c r="A92" s="109">
        <v>70</v>
      </c>
      <c r="B92" s="77" t="s">
        <v>62</v>
      </c>
      <c r="C92" s="112">
        <v>7766875000</v>
      </c>
      <c r="D92" s="112">
        <v>8621875000</v>
      </c>
      <c r="E92" s="33">
        <v>7696490000</v>
      </c>
      <c r="F92" s="34">
        <v>99.093779673292005</v>
      </c>
      <c r="G92" s="35">
        <v>7696490000</v>
      </c>
      <c r="H92" s="36">
        <v>99.093779673292005</v>
      </c>
      <c r="I92" s="89"/>
      <c r="J92" s="98">
        <f t="shared" si="7"/>
        <v>0</v>
      </c>
      <c r="K92" s="35"/>
      <c r="L92" s="98">
        <v>0</v>
      </c>
      <c r="M92" s="98"/>
      <c r="N92" s="98">
        <v>0</v>
      </c>
      <c r="P92" s="109">
        <v>70</v>
      </c>
      <c r="Q92" s="77" t="s">
        <v>62</v>
      </c>
      <c r="R92" s="112">
        <v>7766875000</v>
      </c>
      <c r="S92" s="112">
        <v>8621875000</v>
      </c>
      <c r="T92" s="97">
        <v>7696490000</v>
      </c>
      <c r="U92" s="101">
        <v>89.267009786154404</v>
      </c>
    </row>
    <row r="93" spans="1:21">
      <c r="A93" s="109">
        <v>71</v>
      </c>
      <c r="B93" s="77" t="s">
        <v>61</v>
      </c>
      <c r="C93" s="110">
        <v>130000000</v>
      </c>
      <c r="D93" s="110">
        <v>130000000</v>
      </c>
      <c r="E93" s="33">
        <v>99250000</v>
      </c>
      <c r="F93" s="34">
        <v>76.346153846153797</v>
      </c>
      <c r="G93" s="35">
        <v>99250000</v>
      </c>
      <c r="H93" s="36">
        <v>76.346153846153797</v>
      </c>
      <c r="I93" s="89"/>
      <c r="J93" s="98">
        <f t="shared" si="7"/>
        <v>0</v>
      </c>
      <c r="K93" s="35"/>
      <c r="L93" s="98">
        <v>0</v>
      </c>
      <c r="M93" s="98"/>
      <c r="N93" s="98">
        <v>0</v>
      </c>
      <c r="P93" s="109">
        <v>71</v>
      </c>
      <c r="Q93" s="77" t="s">
        <v>61</v>
      </c>
      <c r="R93" s="110">
        <v>130000000</v>
      </c>
      <c r="S93" s="110">
        <v>130000000</v>
      </c>
      <c r="T93" s="97">
        <v>99250000</v>
      </c>
      <c r="U93" s="101">
        <v>76.34615384615384</v>
      </c>
    </row>
    <row r="94" spans="1:21" ht="21">
      <c r="A94" s="109">
        <v>72</v>
      </c>
      <c r="B94" s="49" t="s">
        <v>79</v>
      </c>
      <c r="C94" s="110">
        <v>1866700000</v>
      </c>
      <c r="D94" s="110">
        <v>1866700000</v>
      </c>
      <c r="E94" s="33">
        <v>47333700</v>
      </c>
      <c r="F94" s="34">
        <v>2.5356886484169898</v>
      </c>
      <c r="G94" s="35">
        <v>47333700</v>
      </c>
      <c r="H94" s="36">
        <v>2.5356886484169898</v>
      </c>
      <c r="I94" s="89">
        <v>34176950</v>
      </c>
      <c r="J94" s="98">
        <f t="shared" si="7"/>
        <v>1.8308753415117587</v>
      </c>
      <c r="K94" s="35"/>
      <c r="L94" s="98">
        <v>0</v>
      </c>
      <c r="M94" s="98">
        <v>242100000</v>
      </c>
      <c r="N94" s="98">
        <v>12.969411260513205</v>
      </c>
      <c r="P94" s="109">
        <v>72</v>
      </c>
      <c r="Q94" s="49" t="s">
        <v>79</v>
      </c>
      <c r="R94" s="110">
        <v>1866700000</v>
      </c>
      <c r="S94" s="110">
        <v>1866700000</v>
      </c>
      <c r="T94" s="97">
        <v>382321850</v>
      </c>
      <c r="U94" s="101">
        <v>20.481161943536723</v>
      </c>
    </row>
    <row r="95" spans="1:21">
      <c r="A95" s="109">
        <v>73</v>
      </c>
      <c r="B95" s="77" t="s">
        <v>64</v>
      </c>
      <c r="C95" s="110">
        <v>100000000</v>
      </c>
      <c r="D95" s="111">
        <v>1095821500</v>
      </c>
      <c r="E95" s="33">
        <v>0</v>
      </c>
      <c r="F95" s="34">
        <v>0</v>
      </c>
      <c r="G95" s="35">
        <v>0</v>
      </c>
      <c r="H95" s="36">
        <v>0</v>
      </c>
      <c r="I95" s="89">
        <v>996956500</v>
      </c>
      <c r="J95" s="98">
        <f t="shared" si="7"/>
        <v>90.978001435452754</v>
      </c>
      <c r="K95" s="35"/>
      <c r="L95" s="98">
        <v>0</v>
      </c>
      <c r="M95" s="98"/>
      <c r="N95" s="98">
        <v>0</v>
      </c>
      <c r="P95" s="109">
        <v>73</v>
      </c>
      <c r="Q95" s="77" t="s">
        <v>64</v>
      </c>
      <c r="R95" s="110">
        <v>100000000</v>
      </c>
      <c r="S95" s="111">
        <v>1095821500</v>
      </c>
      <c r="T95" s="97">
        <v>996956500</v>
      </c>
      <c r="U95" s="101">
        <v>90.978001435452754</v>
      </c>
    </row>
    <row r="96" spans="1:21">
      <c r="A96" s="109">
        <v>74</v>
      </c>
      <c r="B96" s="49" t="s">
        <v>80</v>
      </c>
      <c r="C96" s="110">
        <v>345175000</v>
      </c>
      <c r="D96" s="110">
        <v>345175000</v>
      </c>
      <c r="E96" s="33">
        <v>24610000</v>
      </c>
      <c r="F96" s="34">
        <v>7.1297168103136102</v>
      </c>
      <c r="G96" s="35">
        <v>24610000</v>
      </c>
      <c r="H96" s="36">
        <v>7.1297168103136102</v>
      </c>
      <c r="I96" s="89">
        <v>197136000</v>
      </c>
      <c r="J96" s="98">
        <f t="shared" si="7"/>
        <v>57.111899760990802</v>
      </c>
      <c r="K96" s="35">
        <v>45000000</v>
      </c>
      <c r="L96" s="98">
        <v>13.036865358151662</v>
      </c>
      <c r="M96" s="98">
        <v>19200000</v>
      </c>
      <c r="N96" s="98">
        <v>5.5623958861447091</v>
      </c>
      <c r="P96" s="109">
        <v>74</v>
      </c>
      <c r="Q96" s="49" t="s">
        <v>80</v>
      </c>
      <c r="R96" s="110">
        <v>345175000</v>
      </c>
      <c r="S96" s="110">
        <v>345175000</v>
      </c>
      <c r="T96" s="97">
        <v>331141950</v>
      </c>
      <c r="U96" s="101">
        <v>95.934511479684218</v>
      </c>
    </row>
    <row r="97" spans="1:21">
      <c r="A97" s="109">
        <v>75</v>
      </c>
      <c r="B97" s="77" t="s">
        <v>66</v>
      </c>
      <c r="C97" s="110">
        <v>223344200</v>
      </c>
      <c r="D97" s="110">
        <v>331344200</v>
      </c>
      <c r="E97" s="33">
        <v>11840500</v>
      </c>
      <c r="F97" s="34">
        <v>5.3014584663492501</v>
      </c>
      <c r="G97" s="35">
        <v>80400500</v>
      </c>
      <c r="H97" s="36">
        <v>35.998472313138201</v>
      </c>
      <c r="I97" s="89">
        <v>15300000</v>
      </c>
      <c r="J97" s="98">
        <f t="shared" si="7"/>
        <v>4.6175547964925903</v>
      </c>
      <c r="K97" s="35">
        <v>49344000</v>
      </c>
      <c r="L97" s="98">
        <v>14.892066920139237</v>
      </c>
      <c r="M97" s="98">
        <v>48055000</v>
      </c>
      <c r="N97" s="98">
        <v>14.503045473558915</v>
      </c>
      <c r="P97" s="109">
        <v>75</v>
      </c>
      <c r="Q97" s="77" t="s">
        <v>66</v>
      </c>
      <c r="R97" s="110">
        <v>223344200</v>
      </c>
      <c r="S97" s="110">
        <v>331344200</v>
      </c>
      <c r="T97" s="97">
        <v>237196550</v>
      </c>
      <c r="U97" s="101">
        <v>71.586148180653225</v>
      </c>
    </row>
    <row r="98" spans="1:21" ht="21">
      <c r="A98" s="109">
        <v>76</v>
      </c>
      <c r="B98" s="49" t="s">
        <v>81</v>
      </c>
      <c r="C98" s="110">
        <v>170000000</v>
      </c>
      <c r="D98" s="110">
        <v>170000000</v>
      </c>
      <c r="E98" s="33">
        <v>0</v>
      </c>
      <c r="F98" s="34">
        <v>0</v>
      </c>
      <c r="G98" s="35">
        <v>0</v>
      </c>
      <c r="H98" s="36">
        <v>0</v>
      </c>
      <c r="I98" s="89">
        <v>12720000</v>
      </c>
      <c r="J98" s="98">
        <f t="shared" si="7"/>
        <v>7.4823529411764707</v>
      </c>
      <c r="K98" s="35">
        <v>5400000</v>
      </c>
      <c r="L98" s="98">
        <v>3.1764705882352939</v>
      </c>
      <c r="M98" s="98">
        <v>104204950</v>
      </c>
      <c r="N98" s="98">
        <v>61.297029411764704</v>
      </c>
      <c r="P98" s="109">
        <v>76</v>
      </c>
      <c r="Q98" s="49" t="s">
        <v>81</v>
      </c>
      <c r="R98" s="110">
        <v>170000000</v>
      </c>
      <c r="S98" s="110">
        <v>170000000</v>
      </c>
      <c r="T98" s="97">
        <v>166539203</v>
      </c>
      <c r="U98" s="101">
        <v>97.964237058823528</v>
      </c>
    </row>
    <row r="99" spans="1:21" ht="21">
      <c r="A99" s="109">
        <v>77</v>
      </c>
      <c r="B99" s="49" t="s">
        <v>82</v>
      </c>
      <c r="C99" s="110">
        <v>80000000</v>
      </c>
      <c r="D99" s="110">
        <v>80000000</v>
      </c>
      <c r="E99" s="33">
        <v>0</v>
      </c>
      <c r="F99" s="34">
        <v>0</v>
      </c>
      <c r="G99" s="35">
        <v>18095000</v>
      </c>
      <c r="H99" s="36">
        <v>22.618749999999999</v>
      </c>
      <c r="I99" s="89">
        <v>14780000</v>
      </c>
      <c r="J99" s="98">
        <f t="shared" si="7"/>
        <v>18.475000000000001</v>
      </c>
      <c r="K99" s="35"/>
      <c r="L99" s="98">
        <v>0</v>
      </c>
      <c r="M99" s="98">
        <v>29500000</v>
      </c>
      <c r="N99" s="98">
        <v>36.875</v>
      </c>
      <c r="P99" s="109">
        <v>77</v>
      </c>
      <c r="Q99" s="49" t="s">
        <v>82</v>
      </c>
      <c r="R99" s="110">
        <v>80000000</v>
      </c>
      <c r="S99" s="110">
        <v>80000000</v>
      </c>
      <c r="T99" s="97">
        <v>62375000</v>
      </c>
      <c r="U99" s="101">
        <v>77.96875</v>
      </c>
    </row>
    <row r="100" spans="1:21">
      <c r="A100" s="109">
        <v>78</v>
      </c>
      <c r="B100" s="49" t="s">
        <v>69</v>
      </c>
      <c r="C100" s="110">
        <v>204273800</v>
      </c>
      <c r="D100" s="111">
        <v>1717691300</v>
      </c>
      <c r="E100" s="33">
        <v>18115000</v>
      </c>
      <c r="F100" s="34">
        <v>8.8679997141091995</v>
      </c>
      <c r="G100" s="35">
        <v>18115000</v>
      </c>
      <c r="H100" s="36">
        <v>8.8679997141091995</v>
      </c>
      <c r="I100" s="89">
        <v>580875210</v>
      </c>
      <c r="J100" s="98">
        <f t="shared" si="7"/>
        <v>33.817206269834401</v>
      </c>
      <c r="K100" s="35">
        <v>26520000</v>
      </c>
      <c r="L100" s="98">
        <v>1.5439328358943194</v>
      </c>
      <c r="M100" s="98">
        <v>124705600</v>
      </c>
      <c r="N100" s="98">
        <v>7.2600705377037196</v>
      </c>
      <c r="P100" s="109">
        <v>78</v>
      </c>
      <c r="Q100" s="49" t="s">
        <v>69</v>
      </c>
      <c r="R100" s="110">
        <v>204273800</v>
      </c>
      <c r="S100" s="111">
        <v>1717691300</v>
      </c>
      <c r="T100" s="97">
        <v>807030310</v>
      </c>
      <c r="U100" s="101">
        <v>46.983431190458965</v>
      </c>
    </row>
    <row r="101" spans="1:21" ht="15" customHeight="1">
      <c r="A101" s="109">
        <v>79</v>
      </c>
      <c r="B101" s="49" t="s">
        <v>83</v>
      </c>
      <c r="C101" s="110">
        <v>66351763000</v>
      </c>
      <c r="D101" s="110">
        <v>66351763000</v>
      </c>
      <c r="E101" s="33">
        <v>0</v>
      </c>
      <c r="F101" s="34">
        <v>0</v>
      </c>
      <c r="G101" s="35">
        <v>0</v>
      </c>
      <c r="H101" s="36">
        <v>0</v>
      </c>
      <c r="I101" s="89"/>
      <c r="J101" s="98">
        <f t="shared" si="7"/>
        <v>0</v>
      </c>
      <c r="K101" s="35"/>
      <c r="L101" s="98">
        <v>0</v>
      </c>
      <c r="M101" s="98"/>
      <c r="N101" s="98">
        <v>0</v>
      </c>
      <c r="P101" s="109">
        <v>79</v>
      </c>
      <c r="Q101" s="49" t="s">
        <v>83</v>
      </c>
      <c r="R101" s="110">
        <v>66351763000</v>
      </c>
      <c r="S101" s="110">
        <v>66351763000</v>
      </c>
      <c r="T101" s="97">
        <v>32099464322</v>
      </c>
      <c r="U101" s="101">
        <v>48.377711262924542</v>
      </c>
    </row>
    <row r="102" spans="1:21" ht="21">
      <c r="A102" s="109">
        <v>80</v>
      </c>
      <c r="B102" s="49" t="s">
        <v>84</v>
      </c>
      <c r="C102" s="110">
        <v>205422400</v>
      </c>
      <c r="D102" s="110">
        <v>205422400</v>
      </c>
      <c r="E102" s="33">
        <v>25344000</v>
      </c>
      <c r="F102" s="34">
        <v>12.337505549540801</v>
      </c>
      <c r="G102" s="35">
        <v>33078400</v>
      </c>
      <c r="H102" s="36">
        <v>16.1026256143439</v>
      </c>
      <c r="I102" s="89">
        <v>150000000</v>
      </c>
      <c r="J102" s="98">
        <f t="shared" si="7"/>
        <v>73.020274322566564</v>
      </c>
      <c r="K102" s="35"/>
      <c r="L102" s="98">
        <v>0</v>
      </c>
      <c r="M102" s="98"/>
      <c r="N102" s="98">
        <v>0</v>
      </c>
      <c r="P102" s="109">
        <v>80</v>
      </c>
      <c r="Q102" s="49" t="s">
        <v>84</v>
      </c>
      <c r="R102" s="110">
        <v>205422400</v>
      </c>
      <c r="S102" s="110">
        <v>205422400</v>
      </c>
      <c r="T102" s="97">
        <v>205326400</v>
      </c>
      <c r="U102" s="101">
        <v>99.953267024433558</v>
      </c>
    </row>
    <row r="103" spans="1:21">
      <c r="A103" s="102">
        <v>81</v>
      </c>
      <c r="B103" s="103" t="s">
        <v>72</v>
      </c>
      <c r="C103" s="104">
        <v>0</v>
      </c>
      <c r="D103" s="105">
        <v>398085000</v>
      </c>
      <c r="E103" s="106">
        <v>0</v>
      </c>
      <c r="F103" s="107">
        <v>0</v>
      </c>
      <c r="G103" s="108">
        <v>0</v>
      </c>
      <c r="H103" s="107">
        <v>0</v>
      </c>
      <c r="I103" s="89"/>
      <c r="J103" s="98">
        <f t="shared" si="7"/>
        <v>0</v>
      </c>
      <c r="K103" s="35"/>
      <c r="L103" s="98">
        <v>0</v>
      </c>
      <c r="M103" s="98"/>
      <c r="N103" s="98">
        <v>0</v>
      </c>
      <c r="P103" s="102">
        <v>81</v>
      </c>
      <c r="Q103" s="103" t="s">
        <v>72</v>
      </c>
      <c r="R103" s="104">
        <v>0</v>
      </c>
      <c r="S103" s="105">
        <v>398085000</v>
      </c>
      <c r="T103" s="97">
        <v>0</v>
      </c>
      <c r="U103" s="101">
        <v>0</v>
      </c>
    </row>
    <row r="104" spans="1:21" ht="21" customHeight="1">
      <c r="A104" s="74" t="s">
        <v>1194</v>
      </c>
      <c r="B104" s="52" t="s">
        <v>85</v>
      </c>
      <c r="C104" s="40">
        <f>SUM(C105:C115)</f>
        <v>28208823900</v>
      </c>
      <c r="D104" s="41">
        <f>SUM(D105:D115)</f>
        <v>28682573900</v>
      </c>
      <c r="E104" s="55">
        <f>SUM(E105:E115)</f>
        <v>80674150</v>
      </c>
      <c r="F104" s="47">
        <f>E104/C104*100</f>
        <v>0.28598905890578447</v>
      </c>
      <c r="G104" s="75">
        <f>SUM(G105:G115)</f>
        <v>2404418150</v>
      </c>
      <c r="H104" s="76">
        <f>G104/C104*100</f>
        <v>8.5236384137234449</v>
      </c>
      <c r="I104" s="83">
        <f>SUM(I105:I115)</f>
        <v>141278185</v>
      </c>
      <c r="J104" s="43">
        <f t="shared" si="7"/>
        <v>0.49255755600092782</v>
      </c>
      <c r="K104" s="46">
        <f>SUM(K105:K115)</f>
        <v>11360000</v>
      </c>
      <c r="L104" s="43">
        <f>K104/D104*100</f>
        <v>3.960592950829981E-2</v>
      </c>
      <c r="M104" s="46">
        <f>SUM(M105:M115)</f>
        <v>650774900</v>
      </c>
      <c r="N104" s="43">
        <f>M104/D104*100</f>
        <v>2.2688859872509561</v>
      </c>
      <c r="P104" s="74" t="s">
        <v>1194</v>
      </c>
      <c r="Q104" s="52" t="s">
        <v>85</v>
      </c>
      <c r="R104" s="40">
        <f>SUM(R105:R115)</f>
        <v>28208823900</v>
      </c>
      <c r="S104" s="41">
        <f>SUM(S105:S115)</f>
        <v>28682573900</v>
      </c>
      <c r="T104" s="124">
        <f>SUM(T105:T115)</f>
        <v>15438729035</v>
      </c>
      <c r="U104" s="100">
        <f>T104/S104*100</f>
        <v>53.826163191721086</v>
      </c>
    </row>
    <row r="105" spans="1:21">
      <c r="A105" s="48">
        <v>82</v>
      </c>
      <c r="B105" s="49" t="s">
        <v>86</v>
      </c>
      <c r="C105" s="110">
        <v>955594000</v>
      </c>
      <c r="D105" s="111">
        <v>1082794000</v>
      </c>
      <c r="E105" s="33">
        <v>0</v>
      </c>
      <c r="F105" s="34">
        <v>0</v>
      </c>
      <c r="G105" s="35">
        <v>732794000</v>
      </c>
      <c r="H105" s="36">
        <v>0</v>
      </c>
      <c r="I105" s="89"/>
      <c r="J105" s="98">
        <f t="shared" si="7"/>
        <v>0</v>
      </c>
      <c r="K105" s="35"/>
      <c r="L105" s="98">
        <v>0</v>
      </c>
      <c r="M105" s="98">
        <v>150000000</v>
      </c>
      <c r="N105" s="98">
        <v>13.853050534081273</v>
      </c>
      <c r="P105" s="48">
        <v>82</v>
      </c>
      <c r="Q105" s="49" t="s">
        <v>86</v>
      </c>
      <c r="R105" s="110">
        <v>955594000</v>
      </c>
      <c r="S105" s="111">
        <v>1082794000</v>
      </c>
      <c r="T105" s="97">
        <v>882794000</v>
      </c>
      <c r="U105" s="101">
        <v>81.529265954558312</v>
      </c>
    </row>
    <row r="106" spans="1:21">
      <c r="A106" s="48">
        <v>83</v>
      </c>
      <c r="B106" s="49" t="s">
        <v>87</v>
      </c>
      <c r="C106" s="110">
        <v>764242000</v>
      </c>
      <c r="D106" s="113">
        <v>718131000</v>
      </c>
      <c r="E106" s="33">
        <v>0</v>
      </c>
      <c r="F106" s="34">
        <v>0</v>
      </c>
      <c r="G106" s="35">
        <v>418131000</v>
      </c>
      <c r="H106" s="36">
        <v>0</v>
      </c>
      <c r="I106" s="89">
        <v>97883185</v>
      </c>
      <c r="J106" s="98">
        <f t="shared" si="7"/>
        <v>13.630268711418946</v>
      </c>
      <c r="K106" s="35"/>
      <c r="L106" s="98">
        <v>0</v>
      </c>
      <c r="M106" s="98"/>
      <c r="N106" s="98">
        <v>0</v>
      </c>
      <c r="P106" s="48">
        <v>83</v>
      </c>
      <c r="Q106" s="49" t="s">
        <v>87</v>
      </c>
      <c r="R106" s="110">
        <v>764242000</v>
      </c>
      <c r="S106" s="113">
        <v>718131000</v>
      </c>
      <c r="T106" s="97">
        <v>516014185</v>
      </c>
      <c r="U106" s="101">
        <v>71.855160827202837</v>
      </c>
    </row>
    <row r="107" spans="1:21" ht="21">
      <c r="A107" s="48">
        <v>84</v>
      </c>
      <c r="B107" s="49" t="s">
        <v>88</v>
      </c>
      <c r="C107" s="110">
        <v>705000000</v>
      </c>
      <c r="D107" s="110">
        <v>785000000</v>
      </c>
      <c r="E107" s="33">
        <v>0</v>
      </c>
      <c r="F107" s="34">
        <v>0</v>
      </c>
      <c r="G107" s="35">
        <v>605000000</v>
      </c>
      <c r="H107" s="36">
        <v>0</v>
      </c>
      <c r="I107" s="89"/>
      <c r="J107" s="98">
        <f t="shared" si="7"/>
        <v>0</v>
      </c>
      <c r="K107" s="35"/>
      <c r="L107" s="98">
        <v>0</v>
      </c>
      <c r="M107" s="98">
        <v>80000000</v>
      </c>
      <c r="N107" s="98">
        <v>10.191082802547772</v>
      </c>
      <c r="P107" s="48">
        <v>84</v>
      </c>
      <c r="Q107" s="49" t="s">
        <v>88</v>
      </c>
      <c r="R107" s="110">
        <v>705000000</v>
      </c>
      <c r="S107" s="110">
        <v>785000000</v>
      </c>
      <c r="T107" s="97">
        <v>685000000</v>
      </c>
      <c r="U107" s="101">
        <v>87.261146496815286</v>
      </c>
    </row>
    <row r="108" spans="1:21" ht="21">
      <c r="A108" s="48">
        <v>85</v>
      </c>
      <c r="B108" s="49" t="s">
        <v>89</v>
      </c>
      <c r="C108" s="110">
        <v>145000000</v>
      </c>
      <c r="D108" s="110">
        <v>145000000</v>
      </c>
      <c r="E108" s="33">
        <v>0</v>
      </c>
      <c r="F108" s="34">
        <v>0</v>
      </c>
      <c r="G108" s="35">
        <v>120000000</v>
      </c>
      <c r="H108" s="36">
        <v>0</v>
      </c>
      <c r="I108" s="89"/>
      <c r="J108" s="98">
        <f t="shared" si="7"/>
        <v>0</v>
      </c>
      <c r="K108" s="35"/>
      <c r="L108" s="98">
        <v>0</v>
      </c>
      <c r="M108" s="98">
        <v>25000000</v>
      </c>
      <c r="N108" s="98">
        <v>17.241379310344829</v>
      </c>
      <c r="P108" s="48">
        <v>85</v>
      </c>
      <c r="Q108" s="49" t="s">
        <v>89</v>
      </c>
      <c r="R108" s="110">
        <v>145000000</v>
      </c>
      <c r="S108" s="110">
        <v>145000000</v>
      </c>
      <c r="T108" s="97">
        <v>145000000</v>
      </c>
      <c r="U108" s="610">
        <v>100</v>
      </c>
    </row>
    <row r="109" spans="1:21">
      <c r="A109" s="48">
        <v>86</v>
      </c>
      <c r="B109" s="77" t="s">
        <v>90</v>
      </c>
      <c r="C109" s="110">
        <v>110000000</v>
      </c>
      <c r="D109" s="111">
        <v>141270000</v>
      </c>
      <c r="E109" s="33">
        <v>0</v>
      </c>
      <c r="F109" s="34">
        <v>0</v>
      </c>
      <c r="G109" s="35">
        <v>81270000</v>
      </c>
      <c r="H109" s="36">
        <v>0</v>
      </c>
      <c r="I109" s="89"/>
      <c r="J109" s="98">
        <f t="shared" si="7"/>
        <v>0</v>
      </c>
      <c r="K109" s="35"/>
      <c r="L109" s="98">
        <v>0</v>
      </c>
      <c r="M109" s="98">
        <v>60000000</v>
      </c>
      <c r="N109" s="98">
        <v>42.471862391165857</v>
      </c>
      <c r="P109" s="48">
        <v>86</v>
      </c>
      <c r="Q109" s="77" t="s">
        <v>90</v>
      </c>
      <c r="R109" s="110">
        <v>110000000</v>
      </c>
      <c r="S109" s="111">
        <v>141270000</v>
      </c>
      <c r="T109" s="97">
        <v>141270000</v>
      </c>
      <c r="U109" s="610">
        <v>100</v>
      </c>
    </row>
    <row r="110" spans="1:21">
      <c r="A110" s="48">
        <v>87</v>
      </c>
      <c r="B110" s="49" t="s">
        <v>91</v>
      </c>
      <c r="C110" s="110">
        <v>400000000</v>
      </c>
      <c r="D110" s="111">
        <v>411150000</v>
      </c>
      <c r="E110" s="33">
        <v>0</v>
      </c>
      <c r="F110" s="34">
        <v>0</v>
      </c>
      <c r="G110" s="35">
        <v>276150000</v>
      </c>
      <c r="H110" s="36">
        <v>0</v>
      </c>
      <c r="I110" s="89"/>
      <c r="J110" s="98">
        <f t="shared" si="7"/>
        <v>0</v>
      </c>
      <c r="K110" s="35"/>
      <c r="L110" s="98">
        <v>0</v>
      </c>
      <c r="M110" s="98">
        <v>135000000</v>
      </c>
      <c r="N110" s="98">
        <v>32.834731849689895</v>
      </c>
      <c r="P110" s="48">
        <v>87</v>
      </c>
      <c r="Q110" s="49" t="s">
        <v>91</v>
      </c>
      <c r="R110" s="110">
        <v>400000000</v>
      </c>
      <c r="S110" s="111">
        <v>411150000</v>
      </c>
      <c r="T110" s="97">
        <v>411150000</v>
      </c>
      <c r="U110" s="610">
        <v>100</v>
      </c>
    </row>
    <row r="111" spans="1:21" ht="15" customHeight="1">
      <c r="A111" s="48">
        <v>88</v>
      </c>
      <c r="B111" s="77" t="s">
        <v>92</v>
      </c>
      <c r="C111" s="110">
        <v>29865000</v>
      </c>
      <c r="D111" s="110">
        <v>229865000</v>
      </c>
      <c r="E111" s="33">
        <v>0</v>
      </c>
      <c r="F111" s="34">
        <v>0</v>
      </c>
      <c r="G111" s="35">
        <v>0</v>
      </c>
      <c r="H111" s="36">
        <v>0</v>
      </c>
      <c r="I111" s="89"/>
      <c r="J111" s="98">
        <f t="shared" si="7"/>
        <v>0</v>
      </c>
      <c r="K111" s="35"/>
      <c r="L111" s="98">
        <v>0</v>
      </c>
      <c r="M111" s="98">
        <v>63050000</v>
      </c>
      <c r="N111" s="98">
        <v>27.429143192743567</v>
      </c>
      <c r="P111" s="48">
        <v>88</v>
      </c>
      <c r="Q111" s="77" t="s">
        <v>92</v>
      </c>
      <c r="R111" s="110">
        <v>29865000</v>
      </c>
      <c r="S111" s="110">
        <v>229865000</v>
      </c>
      <c r="T111" s="97">
        <v>63050000</v>
      </c>
      <c r="U111" s="101">
        <v>27.429143192743567</v>
      </c>
    </row>
    <row r="112" spans="1:21" ht="21">
      <c r="A112" s="48">
        <v>89</v>
      </c>
      <c r="B112" s="49" t="s">
        <v>93</v>
      </c>
      <c r="C112" s="110">
        <v>95425900</v>
      </c>
      <c r="D112" s="110">
        <v>95425900</v>
      </c>
      <c r="E112" s="33">
        <v>36394650</v>
      </c>
      <c r="F112" s="34">
        <v>38.139173955917599</v>
      </c>
      <c r="G112" s="35">
        <v>36394650</v>
      </c>
      <c r="H112" s="36">
        <v>38.139173955917599</v>
      </c>
      <c r="I112" s="89"/>
      <c r="J112" s="98">
        <f t="shared" si="7"/>
        <v>0</v>
      </c>
      <c r="K112" s="35"/>
      <c r="L112" s="98">
        <v>0</v>
      </c>
      <c r="M112" s="98">
        <v>44320000</v>
      </c>
      <c r="N112" s="98">
        <v>46.444413937935089</v>
      </c>
      <c r="P112" s="48">
        <v>89</v>
      </c>
      <c r="Q112" s="49" t="s">
        <v>93</v>
      </c>
      <c r="R112" s="110">
        <v>95425900</v>
      </c>
      <c r="S112" s="110">
        <v>95425900</v>
      </c>
      <c r="T112" s="97">
        <v>84314650</v>
      </c>
      <c r="U112" s="101">
        <v>88.356148592782461</v>
      </c>
    </row>
    <row r="113" spans="1:21" ht="15" customHeight="1">
      <c r="A113" s="48">
        <v>90</v>
      </c>
      <c r="B113" s="49" t="s">
        <v>94</v>
      </c>
      <c r="C113" s="110">
        <v>308132000</v>
      </c>
      <c r="D113" s="111">
        <v>378373000</v>
      </c>
      <c r="E113" s="33">
        <v>30944000</v>
      </c>
      <c r="F113" s="34">
        <v>10.042449339893301</v>
      </c>
      <c r="G113" s="35">
        <v>34927000</v>
      </c>
      <c r="H113" s="36">
        <v>11.3350771747173</v>
      </c>
      <c r="I113" s="89"/>
      <c r="J113" s="98">
        <f t="shared" si="7"/>
        <v>0</v>
      </c>
      <c r="K113" s="35">
        <v>11360000</v>
      </c>
      <c r="L113" s="98">
        <v>3.0023283902392612</v>
      </c>
      <c r="M113" s="98">
        <v>27352400</v>
      </c>
      <c r="N113" s="98">
        <v>7.228951325808131</v>
      </c>
      <c r="P113" s="48">
        <v>90</v>
      </c>
      <c r="Q113" s="49" t="s">
        <v>94</v>
      </c>
      <c r="R113" s="110">
        <v>308132000</v>
      </c>
      <c r="S113" s="111">
        <v>378373000</v>
      </c>
      <c r="T113" s="97">
        <v>154207200</v>
      </c>
      <c r="U113" s="101">
        <v>40.755339308037307</v>
      </c>
    </row>
    <row r="114" spans="1:21">
      <c r="A114" s="48">
        <v>91</v>
      </c>
      <c r="B114" s="77" t="s">
        <v>95</v>
      </c>
      <c r="C114" s="110">
        <v>24439400000</v>
      </c>
      <c r="D114" s="110">
        <v>24439400000</v>
      </c>
      <c r="E114" s="33">
        <v>0</v>
      </c>
      <c r="F114" s="34">
        <v>0</v>
      </c>
      <c r="G114" s="35">
        <v>0</v>
      </c>
      <c r="H114" s="36">
        <v>0</v>
      </c>
      <c r="I114" s="89"/>
      <c r="J114" s="98">
        <f t="shared" si="7"/>
        <v>0</v>
      </c>
      <c r="K114" s="35"/>
      <c r="L114" s="98">
        <v>0</v>
      </c>
      <c r="M114" s="98"/>
      <c r="N114" s="98">
        <v>0</v>
      </c>
      <c r="P114" s="48">
        <v>91</v>
      </c>
      <c r="Q114" s="77" t="s">
        <v>95</v>
      </c>
      <c r="R114" s="110">
        <v>24439400000</v>
      </c>
      <c r="S114" s="110">
        <v>24439400000</v>
      </c>
      <c r="T114" s="97">
        <v>12146730000</v>
      </c>
      <c r="U114" s="101">
        <v>49.701424748561749</v>
      </c>
    </row>
    <row r="115" spans="1:21">
      <c r="A115" s="48">
        <v>92</v>
      </c>
      <c r="B115" s="49" t="s">
        <v>96</v>
      </c>
      <c r="C115" s="37">
        <v>256165000</v>
      </c>
      <c r="D115" s="37">
        <v>256165000</v>
      </c>
      <c r="E115" s="33">
        <v>13335500</v>
      </c>
      <c r="F115" s="34">
        <v>5.2058243710108698</v>
      </c>
      <c r="G115" s="35">
        <v>99751500</v>
      </c>
      <c r="H115" s="36">
        <v>30.0782308277868</v>
      </c>
      <c r="I115" s="89">
        <v>43395000</v>
      </c>
      <c r="J115" s="98">
        <f t="shared" si="7"/>
        <v>16.940253352331506</v>
      </c>
      <c r="K115" s="35"/>
      <c r="L115" s="98">
        <v>0</v>
      </c>
      <c r="M115" s="98">
        <v>66052500</v>
      </c>
      <c r="N115" s="98">
        <v>25.785138484960868</v>
      </c>
      <c r="P115" s="48">
        <v>92</v>
      </c>
      <c r="Q115" s="49" t="s">
        <v>96</v>
      </c>
      <c r="R115" s="37">
        <v>256165000</v>
      </c>
      <c r="S115" s="37">
        <v>256165000</v>
      </c>
      <c r="T115" s="97">
        <v>209199000</v>
      </c>
      <c r="U115" s="612">
        <v>81.665723264302301</v>
      </c>
    </row>
    <row r="116" spans="1:21" ht="21" customHeight="1">
      <c r="A116" s="74" t="s">
        <v>1195</v>
      </c>
      <c r="B116" s="114" t="s">
        <v>97</v>
      </c>
      <c r="C116" s="40">
        <f>SUM(C117:C125)</f>
        <v>15779634800</v>
      </c>
      <c r="D116" s="41">
        <f>SUM(D117:D125)</f>
        <v>15729634800</v>
      </c>
      <c r="E116" s="55">
        <f>SUM(E117:E125)</f>
        <v>119210400</v>
      </c>
      <c r="F116" s="43">
        <f>E116/C116*100</f>
        <v>0.75546995548971763</v>
      </c>
      <c r="G116" s="75">
        <f>SUM(G117:G125)</f>
        <v>259016200</v>
      </c>
      <c r="H116" s="76">
        <f>G116/C116*100</f>
        <v>1.6414587744451474</v>
      </c>
      <c r="I116" s="83">
        <f>SUM(I117:I125)</f>
        <v>391650000</v>
      </c>
      <c r="J116" s="43">
        <f t="shared" si="7"/>
        <v>2.4898861606119422</v>
      </c>
      <c r="K116" s="46">
        <f>SUM(K117:K125)</f>
        <v>19700000</v>
      </c>
      <c r="L116" s="43">
        <f>K116/D116*100</f>
        <v>0.12524130566591413</v>
      </c>
      <c r="M116" s="46">
        <f>SUM(M117:M125)</f>
        <v>2307604600</v>
      </c>
      <c r="N116" s="43">
        <f>M116/D116*100</f>
        <v>14.670427059120279</v>
      </c>
      <c r="O116" s="715"/>
      <c r="P116" s="74" t="s">
        <v>1195</v>
      </c>
      <c r="Q116" s="114" t="s">
        <v>97</v>
      </c>
      <c r="R116" s="40">
        <f>SUM(R117:R125)</f>
        <v>15779634800</v>
      </c>
      <c r="S116" s="41">
        <f>SUM(S117:S125)</f>
        <v>15729634800</v>
      </c>
      <c r="T116" s="124">
        <f>SUM(T117:T125)</f>
        <v>9192363000</v>
      </c>
      <c r="U116" s="100">
        <f>T116/S116*100</f>
        <v>58.439773821067988</v>
      </c>
    </row>
    <row r="117" spans="1:21" ht="21">
      <c r="A117" s="115">
        <v>93</v>
      </c>
      <c r="B117" s="116" t="s">
        <v>98</v>
      </c>
      <c r="C117" s="117">
        <v>180000000</v>
      </c>
      <c r="D117" s="117">
        <v>130000000</v>
      </c>
      <c r="E117" s="118">
        <v>0</v>
      </c>
      <c r="F117" s="119">
        <v>0</v>
      </c>
      <c r="G117" s="120">
        <v>0</v>
      </c>
      <c r="H117" s="121">
        <v>0</v>
      </c>
      <c r="I117" s="128">
        <v>130000000</v>
      </c>
      <c r="J117" s="129">
        <f t="shared" ref="J117:J125" si="8">I117/D117*100</f>
        <v>100</v>
      </c>
      <c r="K117" s="120"/>
      <c r="L117" s="120">
        <v>0</v>
      </c>
      <c r="M117" s="35"/>
      <c r="N117" s="35">
        <v>0</v>
      </c>
      <c r="P117" s="115">
        <v>93</v>
      </c>
      <c r="Q117" s="116" t="s">
        <v>98</v>
      </c>
      <c r="R117" s="117">
        <v>180000000</v>
      </c>
      <c r="S117" s="117">
        <v>130000000</v>
      </c>
      <c r="T117" s="130">
        <v>130000000</v>
      </c>
      <c r="U117" s="714">
        <v>100</v>
      </c>
    </row>
    <row r="118" spans="1:21" ht="21">
      <c r="A118" s="109">
        <v>94</v>
      </c>
      <c r="B118" s="49" t="s">
        <v>99</v>
      </c>
      <c r="C118" s="37">
        <v>125000000</v>
      </c>
      <c r="D118" s="37">
        <v>125000000</v>
      </c>
      <c r="E118" s="33">
        <v>0</v>
      </c>
      <c r="F118" s="34">
        <v>0</v>
      </c>
      <c r="G118" s="35">
        <v>75000000</v>
      </c>
      <c r="H118" s="36">
        <v>0</v>
      </c>
      <c r="I118" s="89"/>
      <c r="J118" s="98">
        <f t="shared" si="8"/>
        <v>0</v>
      </c>
      <c r="K118" s="35"/>
      <c r="L118" s="35">
        <v>0</v>
      </c>
      <c r="M118" s="35">
        <v>50000000</v>
      </c>
      <c r="N118" s="35">
        <v>40</v>
      </c>
      <c r="P118" s="109">
        <v>94</v>
      </c>
      <c r="Q118" s="49" t="s">
        <v>99</v>
      </c>
      <c r="R118" s="37">
        <v>125000000</v>
      </c>
      <c r="S118" s="37">
        <v>125000000</v>
      </c>
      <c r="T118" s="97">
        <v>125000000</v>
      </c>
      <c r="U118" s="610">
        <v>100</v>
      </c>
    </row>
    <row r="119" spans="1:21">
      <c r="A119" s="109">
        <v>95</v>
      </c>
      <c r="B119" s="49" t="s">
        <v>100</v>
      </c>
      <c r="C119" s="37">
        <v>125000000</v>
      </c>
      <c r="D119" s="37">
        <v>125000000</v>
      </c>
      <c r="E119" s="33">
        <v>0</v>
      </c>
      <c r="F119" s="34">
        <v>0</v>
      </c>
      <c r="G119" s="35">
        <v>0</v>
      </c>
      <c r="H119" s="36">
        <v>0</v>
      </c>
      <c r="I119" s="89">
        <v>125000000</v>
      </c>
      <c r="J119" s="96">
        <f t="shared" si="8"/>
        <v>100</v>
      </c>
      <c r="K119" s="35"/>
      <c r="L119" s="35">
        <v>0</v>
      </c>
      <c r="M119" s="35"/>
      <c r="N119" s="35">
        <v>0</v>
      </c>
      <c r="P119" s="109">
        <v>95</v>
      </c>
      <c r="Q119" s="49" t="s">
        <v>100</v>
      </c>
      <c r="R119" s="37">
        <v>125000000</v>
      </c>
      <c r="S119" s="37">
        <v>125000000</v>
      </c>
      <c r="T119" s="97">
        <v>125000000</v>
      </c>
      <c r="U119" s="610">
        <v>100</v>
      </c>
    </row>
    <row r="120" spans="1:21" ht="21">
      <c r="A120" s="109">
        <v>96</v>
      </c>
      <c r="B120" s="49" t="s">
        <v>101</v>
      </c>
      <c r="C120" s="37">
        <v>1073850000</v>
      </c>
      <c r="D120" s="37">
        <v>1073850000</v>
      </c>
      <c r="E120" s="33">
        <v>0</v>
      </c>
      <c r="F120" s="34">
        <v>0</v>
      </c>
      <c r="G120" s="35">
        <v>0</v>
      </c>
      <c r="H120" s="36">
        <v>0</v>
      </c>
      <c r="I120" s="89"/>
      <c r="J120" s="98">
        <f t="shared" si="8"/>
        <v>0</v>
      </c>
      <c r="K120" s="35"/>
      <c r="L120" s="35">
        <v>0</v>
      </c>
      <c r="M120" s="35">
        <v>1009800000</v>
      </c>
      <c r="N120" s="35">
        <v>94.035479815616711</v>
      </c>
      <c r="P120" s="109">
        <v>96</v>
      </c>
      <c r="Q120" s="49" t="s">
        <v>101</v>
      </c>
      <c r="R120" s="37">
        <v>1073850000</v>
      </c>
      <c r="S120" s="37">
        <v>1073850000</v>
      </c>
      <c r="T120" s="97">
        <v>1009800000</v>
      </c>
      <c r="U120" s="101">
        <v>94.035479815616711</v>
      </c>
    </row>
    <row r="121" spans="1:21" ht="21">
      <c r="A121" s="109">
        <v>97</v>
      </c>
      <c r="B121" s="49" t="s">
        <v>102</v>
      </c>
      <c r="C121" s="37">
        <v>1254727000</v>
      </c>
      <c r="D121" s="37">
        <v>1254727000</v>
      </c>
      <c r="E121" s="33">
        <v>0</v>
      </c>
      <c r="F121" s="34">
        <v>0</v>
      </c>
      <c r="G121" s="35">
        <v>0</v>
      </c>
      <c r="H121" s="36">
        <v>0</v>
      </c>
      <c r="I121" s="89">
        <v>120000000</v>
      </c>
      <c r="J121" s="98">
        <f t="shared" si="8"/>
        <v>9.5638334075858733</v>
      </c>
      <c r="K121" s="35"/>
      <c r="L121" s="35">
        <v>0</v>
      </c>
      <c r="M121" s="35">
        <v>1098002000</v>
      </c>
      <c r="N121" s="35">
        <v>87.509235076634198</v>
      </c>
      <c r="P121" s="109">
        <v>97</v>
      </c>
      <c r="Q121" s="49" t="s">
        <v>102</v>
      </c>
      <c r="R121" s="37">
        <v>1254727000</v>
      </c>
      <c r="S121" s="37">
        <v>1254727000</v>
      </c>
      <c r="T121" s="97">
        <v>1218002000</v>
      </c>
      <c r="U121" s="101">
        <v>97.073068484220073</v>
      </c>
    </row>
    <row r="122" spans="1:21" ht="21">
      <c r="A122" s="109">
        <v>98</v>
      </c>
      <c r="B122" s="49" t="s">
        <v>103</v>
      </c>
      <c r="C122" s="37">
        <v>216111800</v>
      </c>
      <c r="D122" s="37">
        <v>216111800</v>
      </c>
      <c r="E122" s="33">
        <v>40116400</v>
      </c>
      <c r="F122" s="34">
        <v>18.562799439919502</v>
      </c>
      <c r="G122" s="35">
        <v>55416400</v>
      </c>
      <c r="H122" s="36">
        <v>25.642468389046801</v>
      </c>
      <c r="I122" s="89">
        <v>16650000</v>
      </c>
      <c r="J122" s="98">
        <f t="shared" si="8"/>
        <v>7.7043456211090735</v>
      </c>
      <c r="K122" s="35">
        <v>19700000</v>
      </c>
      <c r="L122" s="35">
        <v>9.115652176327254</v>
      </c>
      <c r="M122" s="35">
        <v>51412600</v>
      </c>
      <c r="N122" s="35">
        <v>23.78981619698693</v>
      </c>
      <c r="P122" s="109">
        <v>98</v>
      </c>
      <c r="Q122" s="49" t="s">
        <v>103</v>
      </c>
      <c r="R122" s="37">
        <v>216111800</v>
      </c>
      <c r="S122" s="37">
        <v>216111800</v>
      </c>
      <c r="T122" s="97">
        <v>197956200</v>
      </c>
      <c r="U122" s="101">
        <v>91.598977936419942</v>
      </c>
    </row>
    <row r="123" spans="1:21" ht="21">
      <c r="A123" s="109">
        <v>99</v>
      </c>
      <c r="B123" s="49" t="s">
        <v>104</v>
      </c>
      <c r="C123" s="37">
        <v>469337200</v>
      </c>
      <c r="D123" s="37">
        <v>469337200</v>
      </c>
      <c r="E123" s="33">
        <v>55148000</v>
      </c>
      <c r="F123" s="34">
        <v>11.750187285388799</v>
      </c>
      <c r="G123" s="35">
        <v>64748000</v>
      </c>
      <c r="H123" s="36">
        <v>13.795624979226</v>
      </c>
      <c r="I123" s="89"/>
      <c r="J123" s="98">
        <f t="shared" si="8"/>
        <v>0</v>
      </c>
      <c r="K123" s="35"/>
      <c r="L123" s="35">
        <v>0</v>
      </c>
      <c r="M123" s="35">
        <v>91775000</v>
      </c>
      <c r="N123" s="35">
        <v>19.554171286657013</v>
      </c>
      <c r="P123" s="109">
        <v>99</v>
      </c>
      <c r="Q123" s="49" t="s">
        <v>104</v>
      </c>
      <c r="R123" s="37">
        <v>469337200</v>
      </c>
      <c r="S123" s="37">
        <v>469337200</v>
      </c>
      <c r="T123" s="97">
        <v>356523000</v>
      </c>
      <c r="U123" s="101">
        <v>75.963081554157654</v>
      </c>
    </row>
    <row r="124" spans="1:21">
      <c r="A124" s="109">
        <v>100</v>
      </c>
      <c r="B124" s="49" t="s">
        <v>105</v>
      </c>
      <c r="C124" s="37">
        <v>12234230000</v>
      </c>
      <c r="D124" s="37">
        <v>12234230000</v>
      </c>
      <c r="E124" s="33">
        <v>0</v>
      </c>
      <c r="F124" s="34">
        <v>0</v>
      </c>
      <c r="G124" s="35">
        <v>0</v>
      </c>
      <c r="H124" s="36">
        <v>0</v>
      </c>
      <c r="I124" s="89"/>
      <c r="J124" s="98">
        <f t="shared" si="8"/>
        <v>0</v>
      </c>
      <c r="K124" s="35"/>
      <c r="L124" s="35">
        <v>0</v>
      </c>
      <c r="M124" s="35"/>
      <c r="N124" s="35">
        <v>0</v>
      </c>
      <c r="P124" s="109">
        <v>100</v>
      </c>
      <c r="Q124" s="49" t="s">
        <v>105</v>
      </c>
      <c r="R124" s="37">
        <v>12234230000</v>
      </c>
      <c r="S124" s="37">
        <v>12234230000</v>
      </c>
      <c r="T124" s="97">
        <v>5959615000</v>
      </c>
      <c r="U124" s="101">
        <v>48.712628420423684</v>
      </c>
    </row>
    <row r="125" spans="1:21" ht="21">
      <c r="A125" s="109">
        <v>101</v>
      </c>
      <c r="B125" s="49" t="s">
        <v>106</v>
      </c>
      <c r="C125" s="37">
        <v>101378800</v>
      </c>
      <c r="D125" s="37">
        <v>101378800</v>
      </c>
      <c r="E125" s="33">
        <v>23946000</v>
      </c>
      <c r="F125" s="34">
        <v>23.6203229866599</v>
      </c>
      <c r="G125" s="35">
        <v>63851800</v>
      </c>
      <c r="H125" s="36">
        <v>37.546114177717598</v>
      </c>
      <c r="I125" s="89"/>
      <c r="J125" s="98">
        <f t="shared" si="8"/>
        <v>0</v>
      </c>
      <c r="K125" s="35"/>
      <c r="L125" s="35">
        <v>0</v>
      </c>
      <c r="M125" s="35">
        <v>6615000</v>
      </c>
      <c r="N125" s="35">
        <v>6.5250328471041286</v>
      </c>
      <c r="P125" s="109">
        <v>101</v>
      </c>
      <c r="Q125" s="49" t="s">
        <v>106</v>
      </c>
      <c r="R125" s="37">
        <v>101378800</v>
      </c>
      <c r="S125" s="37">
        <v>101378800</v>
      </c>
      <c r="T125" s="97">
        <v>70466800</v>
      </c>
      <c r="U125" s="101">
        <v>69.508417933532456</v>
      </c>
    </row>
    <row r="126" spans="1:21">
      <c r="A126" s="8"/>
      <c r="B126" s="58"/>
      <c r="C126" s="59"/>
      <c r="D126" s="59"/>
      <c r="E126" s="60"/>
      <c r="F126" s="61"/>
      <c r="G126" s="62"/>
      <c r="H126" s="63"/>
      <c r="J126" s="131"/>
      <c r="K126" s="131"/>
      <c r="L126" s="131"/>
      <c r="M126" s="131"/>
      <c r="N126" s="131"/>
      <c r="P126" s="8"/>
      <c r="Q126" s="58"/>
      <c r="R126" s="59"/>
      <c r="S126" s="59"/>
      <c r="T126" s="62"/>
      <c r="U126" s="63"/>
    </row>
    <row r="127" spans="1:21">
      <c r="A127" s="8"/>
      <c r="B127" s="58"/>
      <c r="C127" s="59"/>
      <c r="D127" s="59"/>
      <c r="E127" s="60"/>
      <c r="F127" s="61"/>
      <c r="G127" s="62"/>
      <c r="H127" s="63"/>
      <c r="J127" s="131"/>
      <c r="K127" s="131"/>
      <c r="L127" s="131"/>
      <c r="M127" s="131"/>
      <c r="N127" s="131"/>
      <c r="P127" s="8"/>
      <c r="Q127" s="58"/>
      <c r="R127" s="59"/>
      <c r="S127" s="59"/>
      <c r="T127" s="62"/>
      <c r="U127" s="63"/>
    </row>
    <row r="128" spans="1:21">
      <c r="A128" s="8"/>
      <c r="B128" s="58"/>
      <c r="C128" s="59"/>
      <c r="D128" s="59"/>
      <c r="E128" s="60"/>
      <c r="F128" s="61"/>
      <c r="G128" s="62"/>
      <c r="H128" s="63"/>
      <c r="J128" s="131"/>
      <c r="K128" s="131"/>
      <c r="L128" s="131"/>
      <c r="M128" s="131"/>
      <c r="N128" s="131"/>
      <c r="P128" s="8"/>
      <c r="Q128" s="58"/>
      <c r="R128" s="59"/>
      <c r="S128" s="59"/>
      <c r="T128" s="62"/>
      <c r="U128" s="63"/>
    </row>
    <row r="129" spans="1:21" ht="24.95" customHeight="1">
      <c r="A129" s="64" t="s">
        <v>2</v>
      </c>
      <c r="B129" s="65" t="s">
        <v>1188</v>
      </c>
      <c r="C129" s="66" t="s">
        <v>4</v>
      </c>
      <c r="D129" s="15" t="s">
        <v>124</v>
      </c>
      <c r="E129" s="66" t="s">
        <v>135</v>
      </c>
      <c r="F129" s="67" t="s">
        <v>126</v>
      </c>
      <c r="G129" s="17" t="s">
        <v>1189</v>
      </c>
      <c r="H129" s="68" t="s">
        <v>126</v>
      </c>
      <c r="I129" s="17" t="s">
        <v>664</v>
      </c>
      <c r="J129" s="18" t="s">
        <v>126</v>
      </c>
      <c r="K129" s="17" t="s">
        <v>1792</v>
      </c>
      <c r="L129" s="18" t="s">
        <v>126</v>
      </c>
      <c r="M129" s="711">
        <v>45626</v>
      </c>
      <c r="N129" s="18" t="s">
        <v>126</v>
      </c>
      <c r="P129" s="64" t="s">
        <v>2</v>
      </c>
      <c r="Q129" s="65" t="s">
        <v>1188</v>
      </c>
      <c r="R129" s="66" t="s">
        <v>4</v>
      </c>
      <c r="S129" s="15" t="s">
        <v>124</v>
      </c>
      <c r="T129" s="711">
        <v>45626</v>
      </c>
      <c r="U129" s="18" t="s">
        <v>126</v>
      </c>
    </row>
    <row r="130" spans="1:21" ht="24.95" customHeight="1">
      <c r="A130" s="69" t="s">
        <v>1201</v>
      </c>
      <c r="B130" s="70" t="s">
        <v>1202</v>
      </c>
      <c r="C130" s="71">
        <f>C131+C165+C190+C202</f>
        <v>10297842520</v>
      </c>
      <c r="D130" s="71">
        <f>D131+D165+D190+D202</f>
        <v>10297842520</v>
      </c>
      <c r="E130" s="71">
        <f>E131+E165+E190+E202</f>
        <v>2671757080</v>
      </c>
      <c r="F130" s="72">
        <f>E130/C130*100</f>
        <v>25.944823634766557</v>
      </c>
      <c r="G130" s="71">
        <f>G131+G165+G190+G202</f>
        <v>4232758360</v>
      </c>
      <c r="H130" s="73">
        <f>H131+H165+H190+H202</f>
        <v>41.103351034736932</v>
      </c>
      <c r="I130" s="80">
        <v>978710280</v>
      </c>
      <c r="J130" s="132">
        <v>9.5040323067593402</v>
      </c>
      <c r="K130" s="596">
        <v>17261280</v>
      </c>
      <c r="L130" s="132">
        <f>K130/D130*100</f>
        <v>0.1676203531611202</v>
      </c>
      <c r="M130" s="596">
        <v>2381280</v>
      </c>
      <c r="N130" s="18">
        <v>2.3433504084348522E-2</v>
      </c>
      <c r="P130" s="69" t="s">
        <v>1201</v>
      </c>
      <c r="Q130" s="70" t="s">
        <v>1202</v>
      </c>
      <c r="R130" s="71">
        <f>R131+R165+R190+R202</f>
        <v>10297842520</v>
      </c>
      <c r="S130" s="71">
        <f>S131+S165+S190+S202</f>
        <v>10297842520</v>
      </c>
      <c r="T130" s="95">
        <v>5233492480</v>
      </c>
      <c r="U130" s="94">
        <v>50.821251828582049</v>
      </c>
    </row>
    <row r="131" spans="1:21" ht="42">
      <c r="A131" s="74" t="s">
        <v>1192</v>
      </c>
      <c r="B131" s="122" t="s">
        <v>107</v>
      </c>
      <c r="C131" s="123">
        <f>C132+C133</f>
        <v>10297842520</v>
      </c>
      <c r="D131" s="123">
        <f>D132+D133</f>
        <v>10297842520</v>
      </c>
      <c r="E131" s="55">
        <f>E132+E133</f>
        <v>2671757080</v>
      </c>
      <c r="F131" s="43">
        <f>E131/C131*100</f>
        <v>25.944823634766557</v>
      </c>
      <c r="G131" s="75">
        <f>G132+G133</f>
        <v>4232758360</v>
      </c>
      <c r="H131" s="76">
        <f>G131/C131*100</f>
        <v>41.103351034736932</v>
      </c>
      <c r="I131" s="83">
        <f>I132+I133</f>
        <v>978710280</v>
      </c>
      <c r="J131" s="43">
        <f>I131/D131*100</f>
        <v>9.5040323067593384</v>
      </c>
      <c r="K131" s="46">
        <f>K132+K133</f>
        <v>17261280</v>
      </c>
      <c r="L131" s="43"/>
      <c r="M131" s="46">
        <v>2381280</v>
      </c>
      <c r="N131" s="43">
        <v>2.3433504084348522E-2</v>
      </c>
      <c r="P131" s="74" t="s">
        <v>1192</v>
      </c>
      <c r="Q131" s="122" t="s">
        <v>107</v>
      </c>
      <c r="R131" s="123">
        <f>R132+R133</f>
        <v>10297842520</v>
      </c>
      <c r="S131" s="123">
        <f>S132+S133</f>
        <v>10297842520</v>
      </c>
      <c r="T131" s="124">
        <f>T132+T133</f>
        <v>5233492480</v>
      </c>
      <c r="U131" s="100">
        <f>T131/S131*100</f>
        <v>50.821251828582049</v>
      </c>
    </row>
    <row r="132" spans="1:21" ht="31.5">
      <c r="A132" s="109">
        <v>102</v>
      </c>
      <c r="B132" s="133" t="s">
        <v>108</v>
      </c>
      <c r="C132" s="110">
        <v>10161860520</v>
      </c>
      <c r="D132" s="110">
        <v>10161860520</v>
      </c>
      <c r="E132" s="33">
        <v>2655717080</v>
      </c>
      <c r="F132" s="34">
        <v>26.1341618965658</v>
      </c>
      <c r="G132" s="35">
        <v>4203698360</v>
      </c>
      <c r="H132" s="36">
        <v>26.1341618965658</v>
      </c>
      <c r="I132" s="89">
        <v>950681280</v>
      </c>
      <c r="J132" s="98">
        <f>I132/D132*100</f>
        <v>9.3553860351549076</v>
      </c>
      <c r="K132" s="35">
        <v>4241280</v>
      </c>
      <c r="L132" s="98">
        <v>4.1737238881133551E-2</v>
      </c>
      <c r="M132" s="35">
        <v>2381280</v>
      </c>
      <c r="N132" s="98">
        <v>2.3433504084348522E-2</v>
      </c>
      <c r="P132" s="109">
        <v>102</v>
      </c>
      <c r="Q132" s="133" t="s">
        <v>108</v>
      </c>
      <c r="R132" s="110">
        <v>10161860520</v>
      </c>
      <c r="S132" s="110">
        <v>10161860520</v>
      </c>
      <c r="T132" s="97">
        <v>5163383480</v>
      </c>
      <c r="U132" s="101">
        <v>50.811398855925248</v>
      </c>
    </row>
    <row r="133" spans="1:21" ht="31.5">
      <c r="A133" s="109">
        <v>103</v>
      </c>
      <c r="B133" s="133" t="s">
        <v>109</v>
      </c>
      <c r="C133" s="37">
        <v>135982000</v>
      </c>
      <c r="D133" s="37">
        <v>135982000</v>
      </c>
      <c r="E133" s="33">
        <v>16040000</v>
      </c>
      <c r="F133" s="34">
        <v>11.7956788398465</v>
      </c>
      <c r="G133" s="35">
        <v>29060000</v>
      </c>
      <c r="H133" s="36">
        <v>11.7956788398465</v>
      </c>
      <c r="I133" s="89">
        <v>28029000</v>
      </c>
      <c r="J133" s="98">
        <f>I133/D133*100</f>
        <v>20.612286920327691</v>
      </c>
      <c r="K133" s="35">
        <v>13020000</v>
      </c>
      <c r="L133" s="98">
        <v>9.5747966642643867</v>
      </c>
      <c r="M133" s="98"/>
      <c r="N133" s="98">
        <v>0</v>
      </c>
      <c r="P133" s="109">
        <v>103</v>
      </c>
      <c r="Q133" s="133" t="s">
        <v>109</v>
      </c>
      <c r="R133" s="37">
        <v>135982000</v>
      </c>
      <c r="S133" s="37">
        <v>135982000</v>
      </c>
      <c r="T133" s="97">
        <v>70109000</v>
      </c>
      <c r="U133" s="101">
        <v>51.557559088702916</v>
      </c>
    </row>
    <row r="134" spans="1:21">
      <c r="A134" s="8"/>
      <c r="B134" s="134"/>
      <c r="C134" s="59"/>
      <c r="D134" s="59"/>
      <c r="E134" s="60"/>
      <c r="F134" s="61"/>
      <c r="G134" s="62"/>
      <c r="H134" s="63"/>
      <c r="J134" s="131"/>
      <c r="K134" s="336"/>
      <c r="L134" s="131"/>
      <c r="M134" s="131"/>
      <c r="N134" s="131"/>
      <c r="P134" s="8"/>
      <c r="Q134" s="134"/>
      <c r="R134" s="59"/>
      <c r="S134" s="59"/>
      <c r="T134" s="62"/>
      <c r="U134" s="63"/>
    </row>
    <row r="135" spans="1:21">
      <c r="A135" s="8"/>
      <c r="B135" s="134"/>
      <c r="C135" s="59"/>
      <c r="D135" s="59"/>
      <c r="E135" s="60"/>
      <c r="F135" s="61"/>
      <c r="G135" s="62"/>
      <c r="H135" s="63"/>
      <c r="J135" s="131"/>
      <c r="K135" s="336"/>
      <c r="L135" s="131"/>
      <c r="M135" s="131"/>
      <c r="N135" s="131"/>
      <c r="P135" s="8"/>
      <c r="Q135" s="134"/>
      <c r="R135" s="59"/>
      <c r="S135" s="59"/>
      <c r="T135" s="62"/>
      <c r="U135" s="63"/>
    </row>
    <row r="136" spans="1:21" ht="24.95" customHeight="1">
      <c r="A136" s="64" t="s">
        <v>2</v>
      </c>
      <c r="B136" s="65" t="s">
        <v>1188</v>
      </c>
      <c r="C136" s="66" t="s">
        <v>4</v>
      </c>
      <c r="D136" s="15" t="s">
        <v>124</v>
      </c>
      <c r="E136" s="66" t="s">
        <v>135</v>
      </c>
      <c r="F136" s="67" t="s">
        <v>126</v>
      </c>
      <c r="G136" s="17" t="s">
        <v>1189</v>
      </c>
      <c r="H136" s="68" t="s">
        <v>126</v>
      </c>
      <c r="I136" s="17" t="s">
        <v>664</v>
      </c>
      <c r="J136" s="18" t="s">
        <v>126</v>
      </c>
      <c r="K136" s="17" t="s">
        <v>1792</v>
      </c>
      <c r="L136" s="18" t="s">
        <v>126</v>
      </c>
      <c r="M136" s="711">
        <v>45626</v>
      </c>
      <c r="N136" s="18" t="s">
        <v>126</v>
      </c>
      <c r="P136" s="64" t="s">
        <v>2</v>
      </c>
      <c r="Q136" s="65" t="s">
        <v>1188</v>
      </c>
      <c r="R136" s="66" t="s">
        <v>4</v>
      </c>
      <c r="S136" s="15" t="s">
        <v>124</v>
      </c>
      <c r="T136" s="711">
        <v>45626</v>
      </c>
      <c r="U136" s="18" t="s">
        <v>126</v>
      </c>
    </row>
    <row r="137" spans="1:21" ht="24.95" customHeight="1">
      <c r="A137" s="69" t="s">
        <v>1203</v>
      </c>
      <c r="B137" s="70" t="s">
        <v>1204</v>
      </c>
      <c r="C137" s="71">
        <f>C138+C141</f>
        <v>2115335000</v>
      </c>
      <c r="D137" s="71">
        <f t="shared" ref="D137:E137" si="9">D138+D141</f>
        <v>2155335000</v>
      </c>
      <c r="E137" s="71">
        <f t="shared" si="9"/>
        <v>151738000</v>
      </c>
      <c r="F137" s="72">
        <f>E137/C137*100</f>
        <v>7.1732373359302422</v>
      </c>
      <c r="G137" s="71">
        <f>G138+G141</f>
        <v>169138000</v>
      </c>
      <c r="H137" s="72">
        <f>G137/C137*100</f>
        <v>7.9958020833579555</v>
      </c>
      <c r="I137" s="80">
        <f>I138+I141</f>
        <v>52896000</v>
      </c>
      <c r="J137" s="163">
        <f t="shared" ref="J137:J142" si="10">I137/D137*100</f>
        <v>2.4541892559625298</v>
      </c>
      <c r="K137" s="80">
        <f>K138+K141</f>
        <v>69630000</v>
      </c>
      <c r="L137" s="163">
        <f>K137/D137*100</f>
        <v>3.2305882844198233</v>
      </c>
      <c r="M137" s="80">
        <f>M138+M141</f>
        <v>1392914800</v>
      </c>
      <c r="N137" s="595">
        <f>M137/D137*100</f>
        <v>64.626371306548634</v>
      </c>
      <c r="P137" s="69" t="s">
        <v>1203</v>
      </c>
      <c r="Q137" s="70" t="s">
        <v>1204</v>
      </c>
      <c r="R137" s="71">
        <f>R138+R141</f>
        <v>2115335000</v>
      </c>
      <c r="S137" s="71">
        <f t="shared" ref="S137" si="11">S138+S141</f>
        <v>2155335000</v>
      </c>
      <c r="T137" s="95">
        <f>T138+T141</f>
        <v>1847842000</v>
      </c>
      <c r="U137" s="94">
        <f>T137/S137*100</f>
        <v>85.733401072223117</v>
      </c>
    </row>
    <row r="138" spans="1:21" ht="42">
      <c r="A138" s="74" t="s">
        <v>1192</v>
      </c>
      <c r="B138" s="122" t="s">
        <v>110</v>
      </c>
      <c r="C138" s="123">
        <f>C139+C140</f>
        <v>577895000</v>
      </c>
      <c r="D138" s="123">
        <f>D139+D140</f>
        <v>617895000</v>
      </c>
      <c r="E138" s="55">
        <f>E139+E140</f>
        <v>136938000</v>
      </c>
      <c r="F138" s="43">
        <f>E138/C138*100</f>
        <v>23.696000138433451</v>
      </c>
      <c r="G138" s="75">
        <f>G139+G140</f>
        <v>154338000</v>
      </c>
      <c r="H138" s="76">
        <f>G138/C138*100</f>
        <v>26.706927729085734</v>
      </c>
      <c r="I138" s="83">
        <f>I139+I140</f>
        <v>24816000</v>
      </c>
      <c r="J138" s="43">
        <f t="shared" si="10"/>
        <v>4.0162163474376715</v>
      </c>
      <c r="K138" s="46">
        <f>K139+K140</f>
        <v>45960000</v>
      </c>
      <c r="L138" s="43">
        <f>K138/D138*100</f>
        <v>7.4381569684169646</v>
      </c>
      <c r="M138" s="46">
        <v>106294800</v>
      </c>
      <c r="N138" s="46">
        <v>23.666295587122054</v>
      </c>
      <c r="P138" s="74" t="s">
        <v>1192</v>
      </c>
      <c r="Q138" s="122" t="s">
        <v>110</v>
      </c>
      <c r="R138" s="123">
        <f>R139+R140</f>
        <v>577895000</v>
      </c>
      <c r="S138" s="123">
        <f>S139+S140</f>
        <v>617895000</v>
      </c>
      <c r="T138" s="124">
        <f>T139+T140</f>
        <v>447692000</v>
      </c>
      <c r="U138" s="100">
        <f>T138/S138*100</f>
        <v>72.454381407844366</v>
      </c>
    </row>
    <row r="139" spans="1:21" ht="21">
      <c r="A139" s="109">
        <v>104</v>
      </c>
      <c r="B139" s="133" t="s">
        <v>111</v>
      </c>
      <c r="C139" s="110">
        <v>168755000</v>
      </c>
      <c r="D139" s="110">
        <v>168755000</v>
      </c>
      <c r="E139" s="33">
        <v>69294000</v>
      </c>
      <c r="F139" s="34">
        <v>41.061894462386299</v>
      </c>
      <c r="G139" s="35">
        <v>69294000</v>
      </c>
      <c r="H139" s="36">
        <v>41.061894462386299</v>
      </c>
      <c r="I139" s="89"/>
      <c r="J139" s="96">
        <f t="shared" si="10"/>
        <v>0</v>
      </c>
      <c r="K139" s="35"/>
      <c r="L139" s="96">
        <v>0</v>
      </c>
      <c r="M139" s="35"/>
      <c r="N139" s="35">
        <v>0</v>
      </c>
      <c r="P139" s="109">
        <v>104</v>
      </c>
      <c r="Q139" s="133" t="s">
        <v>111</v>
      </c>
      <c r="R139" s="110">
        <v>168755000</v>
      </c>
      <c r="S139" s="110">
        <v>168755000</v>
      </c>
      <c r="T139" s="97">
        <v>100782000</v>
      </c>
      <c r="U139" s="101">
        <v>59.720897158602703</v>
      </c>
    </row>
    <row r="140" spans="1:21" ht="21">
      <c r="A140" s="135">
        <v>105</v>
      </c>
      <c r="B140" s="136" t="s">
        <v>112</v>
      </c>
      <c r="C140" s="137">
        <v>409140000</v>
      </c>
      <c r="D140" s="137">
        <v>449140000</v>
      </c>
      <c r="E140" s="106">
        <v>67644000</v>
      </c>
      <c r="F140" s="107">
        <v>16.533216014078299</v>
      </c>
      <c r="G140" s="108">
        <v>85044000</v>
      </c>
      <c r="H140" s="138">
        <v>16.533216014078299</v>
      </c>
      <c r="I140" s="89">
        <v>24816000</v>
      </c>
      <c r="J140" s="98">
        <f t="shared" si="10"/>
        <v>5.5252259874426679</v>
      </c>
      <c r="K140" s="35">
        <v>45960000</v>
      </c>
      <c r="L140" s="98">
        <v>10.232889522197979</v>
      </c>
      <c r="M140" s="35">
        <v>106294800</v>
      </c>
      <c r="N140" s="35">
        <v>23.666295587122054</v>
      </c>
      <c r="P140" s="135">
        <v>105</v>
      </c>
      <c r="Q140" s="136" t="s">
        <v>112</v>
      </c>
      <c r="R140" s="137">
        <v>409140000</v>
      </c>
      <c r="S140" s="137">
        <v>449140000</v>
      </c>
      <c r="T140" s="97">
        <v>346910000</v>
      </c>
      <c r="U140" s="101">
        <v>77.238722892639259</v>
      </c>
    </row>
    <row r="141" spans="1:21" ht="21">
      <c r="A141" s="74" t="s">
        <v>1193</v>
      </c>
      <c r="B141" s="122" t="s">
        <v>113</v>
      </c>
      <c r="C141" s="123">
        <f>SUM(C142)</f>
        <v>1537440000</v>
      </c>
      <c r="D141" s="123">
        <f>SUM(D142)</f>
        <v>1537440000</v>
      </c>
      <c r="E141" s="46">
        <v>14800000</v>
      </c>
      <c r="F141" s="47">
        <v>0.96263919242376905</v>
      </c>
      <c r="G141" s="46">
        <v>14800000</v>
      </c>
      <c r="H141" s="139">
        <v>0.96263919242376905</v>
      </c>
      <c r="I141" s="83">
        <v>28080000</v>
      </c>
      <c r="J141" s="43">
        <f t="shared" si="10"/>
        <v>1.8264127380580704</v>
      </c>
      <c r="K141" s="46">
        <v>23670000</v>
      </c>
      <c r="L141" s="43">
        <f>K141/D141*100</f>
        <v>1.5395722759912582</v>
      </c>
      <c r="M141" s="46">
        <v>1286620000</v>
      </c>
      <c r="N141" s="46">
        <v>83.685867415964196</v>
      </c>
      <c r="P141" s="74" t="s">
        <v>1193</v>
      </c>
      <c r="Q141" s="122" t="s">
        <v>113</v>
      </c>
      <c r="R141" s="123">
        <f>SUM(R142)</f>
        <v>1537440000</v>
      </c>
      <c r="S141" s="123">
        <f>SUM(S142)</f>
        <v>1537440000</v>
      </c>
      <c r="T141" s="124">
        <v>1400150000</v>
      </c>
      <c r="U141" s="100">
        <v>91.070220626495995</v>
      </c>
    </row>
    <row r="142" spans="1:21" ht="21">
      <c r="A142" s="109">
        <v>106</v>
      </c>
      <c r="B142" s="133" t="s">
        <v>114</v>
      </c>
      <c r="C142" s="110">
        <v>1537440000</v>
      </c>
      <c r="D142" s="110">
        <v>1537440000</v>
      </c>
      <c r="E142" s="33">
        <v>14800000</v>
      </c>
      <c r="F142" s="34">
        <v>0.96263919242376905</v>
      </c>
      <c r="G142" s="35">
        <v>14800000</v>
      </c>
      <c r="H142" s="36">
        <v>0.96263919242376905</v>
      </c>
      <c r="I142" s="89">
        <v>28080000</v>
      </c>
      <c r="J142" s="98">
        <f t="shared" si="10"/>
        <v>1.8264127380580704</v>
      </c>
      <c r="K142" s="35">
        <v>23670000</v>
      </c>
      <c r="L142" s="35">
        <v>1.5395722759912582</v>
      </c>
      <c r="M142" s="35">
        <v>1286620000</v>
      </c>
      <c r="N142" s="35">
        <v>83.685867415964196</v>
      </c>
      <c r="P142" s="109">
        <v>106</v>
      </c>
      <c r="Q142" s="133" t="s">
        <v>114</v>
      </c>
      <c r="R142" s="110">
        <v>1537440000</v>
      </c>
      <c r="S142" s="110">
        <v>1537440000</v>
      </c>
      <c r="T142" s="97">
        <v>1400150000</v>
      </c>
      <c r="U142" s="101">
        <v>91.070220626495995</v>
      </c>
    </row>
    <row r="143" spans="1:21">
      <c r="A143" s="8"/>
      <c r="B143" s="134"/>
      <c r="C143" s="140"/>
      <c r="D143" s="140"/>
      <c r="E143" s="60"/>
      <c r="F143" s="61"/>
      <c r="G143" s="62"/>
      <c r="H143" s="63"/>
      <c r="J143" s="131"/>
      <c r="K143" s="131"/>
      <c r="L143" s="131"/>
      <c r="M143" s="131"/>
      <c r="N143" s="131"/>
      <c r="P143" s="8"/>
      <c r="Q143" s="134"/>
      <c r="R143" s="140"/>
      <c r="S143" s="140"/>
      <c r="T143" s="62"/>
      <c r="U143" s="63"/>
    </row>
    <row r="144" spans="1:21">
      <c r="A144" s="8"/>
      <c r="B144" s="134"/>
      <c r="C144" s="140"/>
      <c r="D144" s="140"/>
      <c r="E144" s="60"/>
      <c r="F144" s="61"/>
      <c r="G144" s="62"/>
      <c r="H144" s="63"/>
      <c r="J144" s="131"/>
      <c r="K144" s="131"/>
      <c r="L144" s="131"/>
      <c r="M144" s="131"/>
      <c r="N144" s="131"/>
      <c r="P144" s="8"/>
      <c r="Q144" s="134"/>
      <c r="R144" s="140"/>
      <c r="S144" s="140"/>
      <c r="T144" s="62"/>
      <c r="U144" s="63"/>
    </row>
    <row r="145" spans="1:21" ht="24.95" customHeight="1">
      <c r="A145" s="64" t="s">
        <v>2</v>
      </c>
      <c r="B145" s="65" t="s">
        <v>1188</v>
      </c>
      <c r="C145" s="66" t="s">
        <v>4</v>
      </c>
      <c r="D145" s="15" t="s">
        <v>124</v>
      </c>
      <c r="E145" s="66" t="s">
        <v>135</v>
      </c>
      <c r="F145" s="67" t="s">
        <v>126</v>
      </c>
      <c r="G145" s="17" t="s">
        <v>1189</v>
      </c>
      <c r="H145" s="142" t="s">
        <v>126</v>
      </c>
      <c r="I145" s="17" t="s">
        <v>664</v>
      </c>
      <c r="J145" s="18" t="s">
        <v>126</v>
      </c>
      <c r="K145" s="17" t="s">
        <v>1792</v>
      </c>
      <c r="L145" s="18" t="s">
        <v>126</v>
      </c>
      <c r="M145" s="711">
        <v>45626</v>
      </c>
      <c r="N145" s="18" t="s">
        <v>126</v>
      </c>
      <c r="P145" s="64" t="s">
        <v>2</v>
      </c>
      <c r="Q145" s="65" t="s">
        <v>1188</v>
      </c>
      <c r="R145" s="66" t="s">
        <v>4</v>
      </c>
      <c r="S145" s="15" t="s">
        <v>124</v>
      </c>
      <c r="T145" s="711">
        <v>45626</v>
      </c>
      <c r="U145" s="18" t="s">
        <v>126</v>
      </c>
    </row>
    <row r="146" spans="1:21" ht="24.95" customHeight="1">
      <c r="A146" s="143" t="s">
        <v>2355</v>
      </c>
      <c r="B146" s="14" t="s">
        <v>1204</v>
      </c>
      <c r="C146" s="19">
        <f>C147+C149+C152</f>
        <v>8688185623</v>
      </c>
      <c r="D146" s="19">
        <f t="shared" ref="D146:E146" si="12">D147+D149+D152</f>
        <v>8608185623</v>
      </c>
      <c r="E146" s="19">
        <f t="shared" si="12"/>
        <v>3814280333</v>
      </c>
      <c r="F146" s="16">
        <f>E146/C146*100</f>
        <v>43.901920360708665</v>
      </c>
      <c r="G146" s="19">
        <f>G147+G149+G152</f>
        <v>4380916308</v>
      </c>
      <c r="H146" s="144">
        <f>G146/C146*100</f>
        <v>50.423834136353143</v>
      </c>
      <c r="I146" s="80">
        <f>I147+I149+I152</f>
        <v>1514038766</v>
      </c>
      <c r="J146" s="163">
        <f t="shared" ref="J146:J153" si="13">I146/D146*100</f>
        <v>17.588361035741109</v>
      </c>
      <c r="K146" s="80">
        <f>K147+K149+K152</f>
        <v>348777000</v>
      </c>
      <c r="L146" s="163">
        <f t="shared" ref="L146:L152" si="14">K146/D146*100</f>
        <v>4.0516900456713119</v>
      </c>
      <c r="M146" s="80">
        <f>M147+M149+M152</f>
        <v>284564317</v>
      </c>
      <c r="N146" s="595">
        <f>M146/D146*100</f>
        <v>3.3057409477750985</v>
      </c>
      <c r="P146" s="143" t="s">
        <v>1203</v>
      </c>
      <c r="Q146" s="14" t="s">
        <v>1204</v>
      </c>
      <c r="R146" s="19">
        <f>R147+R149+R152</f>
        <v>8688185623</v>
      </c>
      <c r="S146" s="19">
        <f t="shared" ref="S146" si="15">S147+S149+S152</f>
        <v>8538185623</v>
      </c>
      <c r="T146" s="95">
        <f>T147+T149+T152</f>
        <v>8303725591</v>
      </c>
      <c r="U146" s="94">
        <f>T146/S146*100</f>
        <v>97.253982961339986</v>
      </c>
    </row>
    <row r="147" spans="1:21" ht="31.5">
      <c r="A147" s="145" t="s">
        <v>1192</v>
      </c>
      <c r="B147" s="146" t="s">
        <v>115</v>
      </c>
      <c r="C147" s="147">
        <v>6434585623</v>
      </c>
      <c r="D147" s="147">
        <v>6504585623</v>
      </c>
      <c r="E147" s="148">
        <v>3166179433</v>
      </c>
      <c r="F147" s="149">
        <v>49.205646151986898</v>
      </c>
      <c r="G147" s="150">
        <v>3340144413</v>
      </c>
      <c r="H147" s="151">
        <v>49.205646151986898</v>
      </c>
      <c r="I147" s="83">
        <v>1341944766</v>
      </c>
      <c r="J147" s="43">
        <f t="shared" si="13"/>
        <v>20.630749501627399</v>
      </c>
      <c r="K147" s="46">
        <v>0</v>
      </c>
      <c r="L147" s="43">
        <f t="shared" si="14"/>
        <v>0</v>
      </c>
      <c r="M147" s="46">
        <v>114217517</v>
      </c>
      <c r="N147" s="46">
        <v>1.7559537781489207</v>
      </c>
      <c r="P147" s="145" t="s">
        <v>1192</v>
      </c>
      <c r="Q147" s="146" t="s">
        <v>115</v>
      </c>
      <c r="R147" s="147">
        <v>6434585623</v>
      </c>
      <c r="S147" s="147">
        <v>6434585623</v>
      </c>
      <c r="T147" s="124">
        <v>6362435896</v>
      </c>
      <c r="U147" s="100">
        <v>97.814622863947491</v>
      </c>
    </row>
    <row r="148" spans="1:21" ht="21">
      <c r="A148" s="109">
        <v>107</v>
      </c>
      <c r="B148" s="133" t="s">
        <v>116</v>
      </c>
      <c r="C148" s="110">
        <v>6434585623</v>
      </c>
      <c r="D148" s="110">
        <v>6504585623</v>
      </c>
      <c r="E148" s="33">
        <v>3166179433</v>
      </c>
      <c r="F148" s="34">
        <v>49.205646151986898</v>
      </c>
      <c r="G148" s="35">
        <v>3340144413</v>
      </c>
      <c r="H148" s="152">
        <v>49.205646151986898</v>
      </c>
      <c r="I148" s="89">
        <v>1341944766</v>
      </c>
      <c r="J148" s="98">
        <f t="shared" si="13"/>
        <v>20.630749501627399</v>
      </c>
      <c r="K148" s="35"/>
      <c r="L148" s="35">
        <v>0</v>
      </c>
      <c r="M148" s="35">
        <v>114217517</v>
      </c>
      <c r="N148" s="35">
        <v>1.7559537781489207</v>
      </c>
      <c r="P148" s="109">
        <v>107</v>
      </c>
      <c r="Q148" s="133" t="s">
        <v>116</v>
      </c>
      <c r="R148" s="110">
        <v>6434585623</v>
      </c>
      <c r="S148" s="110">
        <v>6504585623</v>
      </c>
      <c r="T148" s="97">
        <v>6362435896</v>
      </c>
      <c r="U148" s="101">
        <v>97.814622863947491</v>
      </c>
    </row>
    <row r="149" spans="1:21" ht="21">
      <c r="A149" s="74" t="s">
        <v>1193</v>
      </c>
      <c r="B149" s="23" t="s">
        <v>117</v>
      </c>
      <c r="C149" s="123">
        <f>SUM(C150:C151)</f>
        <v>2033600000</v>
      </c>
      <c r="D149" s="123">
        <f>SUM(D150:D151)</f>
        <v>1883600000</v>
      </c>
      <c r="E149" s="75">
        <f>E150+E151</f>
        <v>648100900</v>
      </c>
      <c r="F149" s="153">
        <f>E149/C149*100</f>
        <v>31.869635129819041</v>
      </c>
      <c r="G149" s="75">
        <f>G150+G151</f>
        <v>1040771895</v>
      </c>
      <c r="H149" s="154">
        <f>G149/C149*100</f>
        <v>51.178791060188836</v>
      </c>
      <c r="I149" s="83">
        <f>I150+I151</f>
        <v>149744000</v>
      </c>
      <c r="J149" s="43">
        <f t="shared" si="13"/>
        <v>7.9498832023784241</v>
      </c>
      <c r="K149" s="46">
        <f>K150+K151</f>
        <v>348777000</v>
      </c>
      <c r="L149" s="43">
        <f t="shared" si="14"/>
        <v>18.516510936504567</v>
      </c>
      <c r="M149" s="46">
        <f>M150+M151</f>
        <v>137846800</v>
      </c>
      <c r="N149" s="46">
        <f>M149/D149*100</f>
        <v>7.3182629008282012</v>
      </c>
      <c r="P149" s="74" t="s">
        <v>1193</v>
      </c>
      <c r="Q149" s="23" t="s">
        <v>117</v>
      </c>
      <c r="R149" s="123">
        <f>SUM(R150:R151)</f>
        <v>2033600000</v>
      </c>
      <c r="S149" s="123">
        <f>SUM(S150:S151)</f>
        <v>1883600000</v>
      </c>
      <c r="T149" s="124">
        <f>T150+T151</f>
        <v>1800019695</v>
      </c>
      <c r="U149" s="100">
        <f>T149/S149*100</f>
        <v>95.56273598428541</v>
      </c>
    </row>
    <row r="150" spans="1:21" ht="21">
      <c r="A150" s="109">
        <v>108</v>
      </c>
      <c r="B150" s="133" t="s">
        <v>118</v>
      </c>
      <c r="C150" s="110">
        <v>690560000</v>
      </c>
      <c r="D150" s="110">
        <v>690560000</v>
      </c>
      <c r="E150" s="33">
        <v>466903950</v>
      </c>
      <c r="F150" s="34">
        <v>67.612365326691403</v>
      </c>
      <c r="G150" s="35">
        <v>503553950</v>
      </c>
      <c r="H150" s="152">
        <v>67.612365326691403</v>
      </c>
      <c r="I150" s="89">
        <v>9394000</v>
      </c>
      <c r="J150" s="98">
        <f t="shared" si="13"/>
        <v>1.3603452270620946</v>
      </c>
      <c r="K150" s="35">
        <v>66719000</v>
      </c>
      <c r="L150" s="35">
        <v>9.6615790083410555</v>
      </c>
      <c r="M150" s="35">
        <v>4890000</v>
      </c>
      <c r="N150" s="35">
        <v>0.70812094531974046</v>
      </c>
      <c r="P150" s="109">
        <v>108</v>
      </c>
      <c r="Q150" s="133" t="s">
        <v>118</v>
      </c>
      <c r="R150" s="110">
        <v>690560000</v>
      </c>
      <c r="S150" s="110">
        <v>690560000</v>
      </c>
      <c r="T150" s="97">
        <v>681086950</v>
      </c>
      <c r="U150" s="101">
        <v>98.628207541705279</v>
      </c>
    </row>
    <row r="151" spans="1:21" ht="21">
      <c r="A151" s="109">
        <v>109</v>
      </c>
      <c r="B151" s="133" t="s">
        <v>119</v>
      </c>
      <c r="C151" s="110">
        <v>1343040000</v>
      </c>
      <c r="D151" s="110">
        <v>1193040000</v>
      </c>
      <c r="E151" s="33">
        <v>181196950</v>
      </c>
      <c r="F151" s="34">
        <v>13.4915527460091</v>
      </c>
      <c r="G151" s="35">
        <v>537217945</v>
      </c>
      <c r="H151" s="152">
        <v>13.4915527460091</v>
      </c>
      <c r="I151" s="89">
        <v>140350000</v>
      </c>
      <c r="J151" s="98">
        <f t="shared" si="13"/>
        <v>11.764064909810234</v>
      </c>
      <c r="K151" s="35">
        <v>282058000</v>
      </c>
      <c r="L151" s="35">
        <v>23.64195668208945</v>
      </c>
      <c r="M151" s="35">
        <v>132956800</v>
      </c>
      <c r="N151" s="35">
        <v>11.144370683296453</v>
      </c>
      <c r="P151" s="109">
        <v>109</v>
      </c>
      <c r="Q151" s="133" t="s">
        <v>119</v>
      </c>
      <c r="R151" s="110">
        <v>1343040000</v>
      </c>
      <c r="S151" s="110">
        <v>1193040000</v>
      </c>
      <c r="T151" s="97">
        <v>1118932745</v>
      </c>
      <c r="U151" s="101">
        <v>93.788367950781193</v>
      </c>
    </row>
    <row r="152" spans="1:21" ht="21">
      <c r="A152" s="74" t="s">
        <v>1194</v>
      </c>
      <c r="B152" s="23" t="s">
        <v>120</v>
      </c>
      <c r="C152" s="123">
        <f>SUM(C153)</f>
        <v>220000000</v>
      </c>
      <c r="D152" s="123">
        <f>SUM(D153)</f>
        <v>220000000</v>
      </c>
      <c r="E152" s="155"/>
      <c r="F152" s="153"/>
      <c r="G152" s="155">
        <v>0</v>
      </c>
      <c r="H152" s="156">
        <v>0</v>
      </c>
      <c r="I152" s="83">
        <v>22350000</v>
      </c>
      <c r="J152" s="164">
        <f t="shared" si="13"/>
        <v>10.15909090909091</v>
      </c>
      <c r="K152" s="597">
        <v>0</v>
      </c>
      <c r="L152" s="164">
        <f t="shared" si="14"/>
        <v>0</v>
      </c>
      <c r="M152" s="46">
        <v>32500000</v>
      </c>
      <c r="N152" s="46">
        <v>14.772727272727273</v>
      </c>
      <c r="P152" s="74" t="s">
        <v>1194</v>
      </c>
      <c r="Q152" s="23" t="s">
        <v>120</v>
      </c>
      <c r="R152" s="123">
        <f>SUM(R153)</f>
        <v>220000000</v>
      </c>
      <c r="S152" s="123">
        <f>SUM(S153)</f>
        <v>220000000</v>
      </c>
      <c r="T152" s="124">
        <v>141270000</v>
      </c>
      <c r="U152" s="100">
        <v>64.213636363636368</v>
      </c>
    </row>
    <row r="153" spans="1:21" ht="21">
      <c r="A153" s="109">
        <v>110</v>
      </c>
      <c r="B153" s="133" t="s">
        <v>121</v>
      </c>
      <c r="C153" s="110">
        <v>220000000</v>
      </c>
      <c r="D153" s="110">
        <v>220000000</v>
      </c>
      <c r="E153" s="33"/>
      <c r="F153" s="34"/>
      <c r="G153" s="35">
        <v>0</v>
      </c>
      <c r="H153" s="152">
        <v>0</v>
      </c>
      <c r="I153" s="89">
        <v>22350000</v>
      </c>
      <c r="J153" s="98">
        <f t="shared" si="13"/>
        <v>10.15909090909091</v>
      </c>
      <c r="K153" s="98"/>
      <c r="L153" s="98">
        <v>0</v>
      </c>
      <c r="M153" s="35">
        <v>32500000</v>
      </c>
      <c r="N153" s="35">
        <v>14.772727272727273</v>
      </c>
      <c r="P153" s="109">
        <v>110</v>
      </c>
      <c r="Q153" s="133" t="s">
        <v>121</v>
      </c>
      <c r="R153" s="110">
        <v>220000000</v>
      </c>
      <c r="S153" s="110">
        <v>220000000</v>
      </c>
      <c r="T153" s="97">
        <v>141270000</v>
      </c>
      <c r="U153" s="101">
        <v>64.213636363636368</v>
      </c>
    </row>
    <row r="154" spans="1:21">
      <c r="A154" s="896" t="s">
        <v>1205</v>
      </c>
      <c r="B154" s="896"/>
      <c r="C154" s="598" t="s">
        <v>4</v>
      </c>
      <c r="D154" s="598" t="s">
        <v>124</v>
      </c>
      <c r="E154" s="598" t="s">
        <v>135</v>
      </c>
      <c r="F154" s="599" t="s">
        <v>126</v>
      </c>
      <c r="G154" s="600" t="s">
        <v>1189</v>
      </c>
      <c r="H154" s="601" t="s">
        <v>126</v>
      </c>
      <c r="I154" s="600" t="s">
        <v>664</v>
      </c>
      <c r="J154" s="601" t="s">
        <v>126</v>
      </c>
      <c r="K154" s="602" t="s">
        <v>1792</v>
      </c>
      <c r="L154" s="601" t="s">
        <v>126</v>
      </c>
      <c r="M154" s="716">
        <v>45626</v>
      </c>
      <c r="N154" s="601" t="s">
        <v>126</v>
      </c>
      <c r="P154" s="897" t="s">
        <v>1205</v>
      </c>
      <c r="Q154" s="898"/>
      <c r="R154" s="598" t="s">
        <v>4</v>
      </c>
      <c r="S154" s="598" t="s">
        <v>124</v>
      </c>
      <c r="T154" s="712">
        <v>45626</v>
      </c>
      <c r="U154" s="601" t="s">
        <v>126</v>
      </c>
    </row>
    <row r="155" spans="1:21">
      <c r="A155" s="896"/>
      <c r="B155" s="896"/>
      <c r="C155" s="603">
        <f>C152+C149+C141+C138+C131+C116+C104+C79+C54+C46+C42+C27+C24+C19+C14+C6+C147</f>
        <v>1210522670790</v>
      </c>
      <c r="D155" s="604">
        <v>1216972366803</v>
      </c>
      <c r="E155" s="605">
        <v>418224714325</v>
      </c>
      <c r="F155" s="606">
        <v>34.549102170227201</v>
      </c>
      <c r="G155" s="607">
        <f>G146+G137+G130+G53+G5</f>
        <v>531137116931</v>
      </c>
      <c r="H155" s="601">
        <v>38.776870502199102</v>
      </c>
      <c r="I155" s="608">
        <f>I146+I137+I130+I53+I5</f>
        <v>57447063444</v>
      </c>
      <c r="J155" s="609">
        <f>I155/D155*100</f>
        <v>4.7204903752181382</v>
      </c>
      <c r="K155" s="607">
        <f>K5+K53+K130+K137+K146</f>
        <v>53730417505</v>
      </c>
      <c r="L155" s="609">
        <f>K155/D155*100</f>
        <v>4.4150893619836582</v>
      </c>
      <c r="M155" s="607">
        <f>M5+M53+M130+M137+M146</f>
        <v>107926180292</v>
      </c>
      <c r="N155" s="609">
        <f>M155/D155*100</f>
        <v>8.8684166737099606</v>
      </c>
      <c r="P155" s="899"/>
      <c r="Q155" s="900"/>
      <c r="R155" s="603">
        <f>R152+R149+R141+R138+R131+R116+R104+R79+R54+R46+R42+R27+R24+R19+R14+R6+R147</f>
        <v>1210522670790</v>
      </c>
      <c r="S155" s="604">
        <v>1216972366803</v>
      </c>
      <c r="T155" s="611">
        <f>T5+T53+T130+T137+T146</f>
        <v>913118182226</v>
      </c>
      <c r="U155" s="609">
        <f>T155/S155*100</f>
        <v>75.031956939562377</v>
      </c>
    </row>
    <row r="156" spans="1:21">
      <c r="G156" s="162"/>
      <c r="T156" s="59"/>
    </row>
    <row r="157" spans="1:21">
      <c r="G157" s="141"/>
      <c r="K157" s="674"/>
      <c r="T157" s="60"/>
    </row>
    <row r="158" spans="1:21">
      <c r="K158" s="131"/>
      <c r="N158" s="8" t="s">
        <v>2187</v>
      </c>
    </row>
  </sheetData>
  <mergeCells count="6">
    <mergeCell ref="A1:H1"/>
    <mergeCell ref="P1:U1"/>
    <mergeCell ref="A2:H2"/>
    <mergeCell ref="P2:U2"/>
    <mergeCell ref="A154:B155"/>
    <mergeCell ref="P154:Q155"/>
  </mergeCells>
  <pageMargins left="1.3385826771653544" right="0.55118110236220474" top="0.74803149606299213" bottom="0.74803149606299213"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20"/>
  <sheetViews>
    <sheetView tabSelected="1" workbookViewId="0">
      <pane xSplit="5" topLeftCell="AG1" activePane="topRight" state="frozen"/>
      <selection pane="topRight" activeCell="AZ5" sqref="AZ5"/>
    </sheetView>
  </sheetViews>
  <sheetFormatPr defaultColWidth="9" defaultRowHeight="15"/>
  <cols>
    <col min="1" max="1" width="4.7109375" customWidth="1"/>
    <col min="2" max="2" width="40.7109375" style="12" customWidth="1"/>
    <col min="3" max="3" width="16.85546875" style="7" customWidth="1"/>
    <col min="4" max="4" width="16.85546875" style="9" customWidth="1"/>
    <col min="5" max="5" width="18.7109375" style="412" customWidth="1"/>
    <col min="6" max="6" width="15.7109375" style="162" customWidth="1"/>
    <col min="7" max="7" width="5.85546875" style="172" customWidth="1"/>
    <col min="8" max="8" width="15.7109375" style="162" customWidth="1"/>
    <col min="9" max="9" width="5.140625" style="413" customWidth="1"/>
    <col min="10" max="10" width="15.7109375" style="162" customWidth="1"/>
    <col min="11" max="11" width="5.7109375" customWidth="1"/>
    <col min="12" max="12" width="21" style="771" customWidth="1"/>
    <col min="13" max="13" width="6.7109375" style="772" customWidth="1"/>
    <col min="14" max="14" width="15.7109375" style="175" customWidth="1"/>
    <col min="15" max="15" width="5.5703125" style="414" customWidth="1"/>
    <col min="16" max="16" width="15.7109375" style="415" hidden="1" customWidth="1"/>
    <col min="17" max="17" width="6.7109375" style="416" hidden="1" customWidth="1"/>
    <col min="18" max="18" width="15.7109375" customWidth="1"/>
    <col min="19" max="19" width="5.7109375" style="172" customWidth="1"/>
    <col min="20" max="20" width="15.7109375" style="172" hidden="1" customWidth="1"/>
    <col min="21" max="21" width="5.7109375" style="172" hidden="1" customWidth="1"/>
    <col min="22" max="22" width="15.7109375" style="7" customWidth="1"/>
    <col min="23" max="23" width="5.7109375" customWidth="1"/>
    <col min="24" max="24" width="16.42578125" hidden="1" customWidth="1"/>
    <col min="25" max="25" width="6.7109375" hidden="1" customWidth="1"/>
    <col min="26" max="26" width="20.5703125" style="772" customWidth="1"/>
    <col min="27" max="27" width="11.42578125" style="772" customWidth="1"/>
    <col min="28" max="28" width="15.7109375" style="285" customWidth="1"/>
    <col min="29" max="29" width="5.7109375" style="172" customWidth="1"/>
    <col min="30" max="30" width="17.7109375" style="417" hidden="1" customWidth="1"/>
    <col min="31" max="31" width="5.7109375" style="172" hidden="1" customWidth="1"/>
    <col min="32" max="32" width="15.7109375" style="162" customWidth="1"/>
    <col min="33" max="33" width="5.7109375" customWidth="1"/>
    <col min="34" max="34" width="15.85546875" hidden="1" customWidth="1"/>
    <col min="35" max="35" width="5.7109375" hidden="1" customWidth="1"/>
    <col min="36" max="36" width="15.7109375" customWidth="1"/>
    <col min="37" max="37" width="5.7109375" style="418" customWidth="1"/>
    <col min="38" max="38" width="17.7109375" style="419" hidden="1" customWidth="1"/>
    <col min="39" max="39" width="5.7109375" style="418" hidden="1" customWidth="1"/>
    <col min="40" max="40" width="17.140625" style="779" customWidth="1"/>
    <col min="41" max="41" width="10.7109375" style="779" customWidth="1"/>
    <col min="42" max="42" width="14.7109375" style="336" customWidth="1"/>
    <col min="43" max="43" width="5.7109375" style="8" customWidth="1"/>
    <col min="44" max="44" width="15.7109375" style="336" hidden="1" customWidth="1"/>
    <col min="45" max="45" width="5.7109375" style="8" hidden="1" customWidth="1"/>
    <col min="46" max="46" width="15.7109375" style="348" customWidth="1"/>
    <col min="47" max="47" width="5.7109375" style="173" customWidth="1"/>
    <col min="48" max="48" width="15.7109375" style="173" hidden="1" customWidth="1"/>
    <col min="49" max="49" width="5.7109375" style="173" hidden="1" customWidth="1"/>
    <col min="50" max="50" width="15.7109375" style="8" customWidth="1"/>
    <col min="51" max="51" width="6.85546875" style="420" customWidth="1"/>
    <col min="52" max="52" width="18.28515625" style="780" customWidth="1"/>
    <col min="53" max="53" width="6.85546875" style="780" customWidth="1"/>
    <col min="54" max="54" width="17.42578125" style="421" bestFit="1" customWidth="1"/>
    <col min="55" max="55" width="5.7109375" style="422" customWidth="1"/>
    <col min="56" max="56" width="16.28515625" bestFit="1" customWidth="1"/>
    <col min="57" max="57" width="14.7109375" style="173" bestFit="1" customWidth="1"/>
  </cols>
  <sheetData>
    <row r="1" spans="1:57">
      <c r="A1" s="423" t="s">
        <v>0</v>
      </c>
      <c r="B1" s="424"/>
      <c r="C1" s="425"/>
      <c r="D1" s="426"/>
      <c r="E1" s="427"/>
      <c r="F1" s="428"/>
      <c r="G1" s="3"/>
      <c r="H1" s="428"/>
      <c r="J1" s="428"/>
      <c r="K1" s="3"/>
      <c r="L1" s="762"/>
      <c r="M1" s="763"/>
      <c r="N1" s="4"/>
      <c r="O1" s="446"/>
      <c r="P1" s="447"/>
      <c r="Q1" s="464"/>
      <c r="R1" s="3"/>
      <c r="S1" s="3"/>
      <c r="T1" s="3"/>
      <c r="U1" s="3"/>
      <c r="V1" s="336"/>
      <c r="AF1" s="428"/>
      <c r="AJ1" s="479"/>
      <c r="AK1" s="480"/>
      <c r="AL1" s="208"/>
      <c r="AM1" s="480"/>
      <c r="AN1" s="776"/>
      <c r="AO1" s="776"/>
    </row>
    <row r="2" spans="1:57">
      <c r="A2" s="423" t="s">
        <v>1</v>
      </c>
      <c r="B2" s="424"/>
      <c r="C2" s="425"/>
      <c r="D2" s="426"/>
      <c r="E2" s="427"/>
      <c r="F2" s="428"/>
      <c r="G2" s="3"/>
      <c r="H2" s="428"/>
      <c r="J2" s="428"/>
      <c r="K2" s="3"/>
      <c r="L2" s="762"/>
      <c r="M2" s="763"/>
      <c r="N2" s="4"/>
      <c r="O2" s="446"/>
      <c r="P2" s="447"/>
      <c r="Q2" s="464"/>
      <c r="R2" s="3"/>
      <c r="S2" s="3"/>
      <c r="T2" s="3"/>
      <c r="U2" s="3"/>
      <c r="V2" s="336"/>
      <c r="AF2" s="428"/>
      <c r="AJ2" s="479"/>
      <c r="AK2" s="480"/>
      <c r="AL2" s="208"/>
      <c r="AM2" s="480"/>
      <c r="AN2" s="776"/>
      <c r="AO2" s="776"/>
    </row>
    <row r="3" spans="1:57">
      <c r="A3" s="8"/>
      <c r="B3" s="134"/>
      <c r="C3" s="429"/>
      <c r="D3" s="11"/>
      <c r="E3" s="427"/>
      <c r="F3" s="428"/>
      <c r="G3" s="3"/>
      <c r="H3" s="428"/>
      <c r="J3" s="428"/>
      <c r="K3" s="3"/>
      <c r="L3" s="764" t="s">
        <v>123</v>
      </c>
      <c r="M3" s="763"/>
      <c r="N3" s="4"/>
      <c r="O3" s="446"/>
      <c r="P3" s="447"/>
      <c r="Q3" s="464"/>
      <c r="R3" s="3"/>
      <c r="S3" s="3"/>
      <c r="T3" s="3"/>
      <c r="U3" s="3"/>
      <c r="AF3" s="428"/>
      <c r="AJ3" s="479"/>
      <c r="AK3" s="480"/>
      <c r="AL3" s="208"/>
      <c r="AM3" s="480"/>
      <c r="AN3" s="776"/>
      <c r="AO3" s="776"/>
    </row>
    <row r="4" spans="1:57" ht="21">
      <c r="A4" s="48" t="s">
        <v>2</v>
      </c>
      <c r="B4" s="189" t="s">
        <v>3</v>
      </c>
      <c r="C4" s="261" t="s">
        <v>4</v>
      </c>
      <c r="D4" s="430" t="s">
        <v>5</v>
      </c>
      <c r="E4" s="431" t="s">
        <v>124</v>
      </c>
      <c r="F4" s="432" t="s">
        <v>125</v>
      </c>
      <c r="G4" s="292" t="s">
        <v>126</v>
      </c>
      <c r="H4" s="261" t="s">
        <v>127</v>
      </c>
      <c r="I4" s="101" t="s">
        <v>126</v>
      </c>
      <c r="J4" s="261" t="s">
        <v>128</v>
      </c>
      <c r="K4" s="292" t="s">
        <v>126</v>
      </c>
      <c r="L4" s="765" t="s">
        <v>129</v>
      </c>
      <c r="M4" s="766" t="s">
        <v>126</v>
      </c>
      <c r="N4" s="450" t="s">
        <v>130</v>
      </c>
      <c r="O4" s="292" t="s">
        <v>126</v>
      </c>
      <c r="P4" s="451" t="s">
        <v>131</v>
      </c>
      <c r="Q4" s="449" t="s">
        <v>126</v>
      </c>
      <c r="R4" s="465" t="s">
        <v>132</v>
      </c>
      <c r="S4" s="292" t="s">
        <v>126</v>
      </c>
      <c r="T4" s="449" t="s">
        <v>133</v>
      </c>
      <c r="U4" s="449" t="s">
        <v>126</v>
      </c>
      <c r="V4" s="261" t="s">
        <v>134</v>
      </c>
      <c r="W4" s="292" t="s">
        <v>126</v>
      </c>
      <c r="X4" s="449" t="s">
        <v>135</v>
      </c>
      <c r="Y4" s="449" t="s">
        <v>126</v>
      </c>
      <c r="Z4" s="765" t="s">
        <v>3014</v>
      </c>
      <c r="AA4" s="766" t="s">
        <v>126</v>
      </c>
      <c r="AB4" s="236" t="s">
        <v>136</v>
      </c>
      <c r="AC4" s="292" t="s">
        <v>126</v>
      </c>
      <c r="AD4" s="476" t="s">
        <v>137</v>
      </c>
      <c r="AE4" s="449" t="s">
        <v>126</v>
      </c>
      <c r="AF4" s="261" t="s">
        <v>138</v>
      </c>
      <c r="AG4" s="292" t="s">
        <v>126</v>
      </c>
      <c r="AH4" s="476" t="s">
        <v>139</v>
      </c>
      <c r="AI4" s="292" t="s">
        <v>126</v>
      </c>
      <c r="AJ4" s="481" t="s">
        <v>140</v>
      </c>
      <c r="AK4" s="482" t="s">
        <v>126</v>
      </c>
      <c r="AL4" s="483" t="s">
        <v>1206</v>
      </c>
      <c r="AM4" s="292" t="s">
        <v>126</v>
      </c>
      <c r="AN4" s="766" t="s">
        <v>3015</v>
      </c>
      <c r="AO4" s="766" t="s">
        <v>126</v>
      </c>
      <c r="AP4" s="775" t="s">
        <v>141</v>
      </c>
      <c r="AQ4" s="292" t="s">
        <v>126</v>
      </c>
      <c r="AR4" s="476" t="s">
        <v>1655</v>
      </c>
      <c r="AS4" s="292" t="s">
        <v>126</v>
      </c>
      <c r="AT4" s="236" t="s">
        <v>142</v>
      </c>
      <c r="AU4" s="292" t="s">
        <v>126</v>
      </c>
      <c r="AV4" s="186" t="s">
        <v>2179</v>
      </c>
      <c r="AW4" s="292" t="s">
        <v>126</v>
      </c>
      <c r="AX4" s="486" t="s">
        <v>3005</v>
      </c>
      <c r="AY4" s="487" t="s">
        <v>126</v>
      </c>
      <c r="AZ4" s="781" t="s">
        <v>3016</v>
      </c>
      <c r="BA4" s="781" t="s">
        <v>126</v>
      </c>
      <c r="BB4" s="488" t="s">
        <v>143</v>
      </c>
      <c r="BC4" s="491" t="s">
        <v>126</v>
      </c>
    </row>
    <row r="5" spans="1:57" ht="15.75" customHeight="1">
      <c r="A5" s="30">
        <v>1</v>
      </c>
      <c r="B5" s="31" t="s">
        <v>8</v>
      </c>
      <c r="C5" s="32">
        <v>28770000</v>
      </c>
      <c r="D5" s="78">
        <v>28770000</v>
      </c>
      <c r="E5" s="433">
        <v>28770000</v>
      </c>
      <c r="F5" s="35"/>
      <c r="G5" s="434">
        <f t="shared" ref="G5:G11" si="0">F5/C5*100</f>
        <v>0</v>
      </c>
      <c r="H5" s="35"/>
      <c r="I5" s="452" t="s">
        <v>28</v>
      </c>
      <c r="J5" s="35"/>
      <c r="K5" s="453">
        <f>J5/C5*100</f>
        <v>0</v>
      </c>
      <c r="L5" s="767">
        <f>F5+H5+J5</f>
        <v>0</v>
      </c>
      <c r="M5" s="768">
        <f>L5/C5*100</f>
        <v>0</v>
      </c>
      <c r="N5" s="454"/>
      <c r="O5" s="455">
        <f>N5/C58*100</f>
        <v>0</v>
      </c>
      <c r="P5" s="176">
        <f>F5+H5+J5+N5</f>
        <v>0</v>
      </c>
      <c r="Q5" s="466">
        <f>P5/C5*100</f>
        <v>0</v>
      </c>
      <c r="R5" s="467"/>
      <c r="S5" s="98">
        <f>R5/C5*100</f>
        <v>0</v>
      </c>
      <c r="T5" s="96">
        <f>F5+H5+J5+N5+R5</f>
        <v>0</v>
      </c>
      <c r="U5" s="98">
        <f>T5/C5*100</f>
        <v>0</v>
      </c>
      <c r="V5" s="89"/>
      <c r="W5" s="468">
        <f>V5/C5*100</f>
        <v>0</v>
      </c>
      <c r="X5" s="33">
        <f>F5+H5+J5+N5+R5+V5</f>
        <v>0</v>
      </c>
      <c r="Y5" s="468">
        <f>X5/C5*100</f>
        <v>0</v>
      </c>
      <c r="Z5" s="773">
        <f>N5+R5+V5</f>
        <v>0</v>
      </c>
      <c r="AA5" s="773">
        <f>O5+S5+W5</f>
        <v>0</v>
      </c>
      <c r="AB5" s="477"/>
      <c r="AC5" s="85">
        <f>AB5/C5*100</f>
        <v>0</v>
      </c>
      <c r="AD5" s="35">
        <f>F5+H5+J5+N5+R5+V5+AB5</f>
        <v>0</v>
      </c>
      <c r="AE5" s="85">
        <f>AD5/C5*100</f>
        <v>0</v>
      </c>
      <c r="AF5" s="261">
        <v>17336000</v>
      </c>
      <c r="AG5" s="85">
        <f t="shared" ref="AG5:AG36" si="1">AF5/D5*100</f>
        <v>60.257212374000687</v>
      </c>
      <c r="AH5" s="35">
        <f t="shared" ref="AH5:AH36" si="2">F5+H5+J5+N5+R5+V5+AB5+AF5</f>
        <v>17336000</v>
      </c>
      <c r="AI5" s="85">
        <f t="shared" ref="AI5:AI36" si="3">AH5/D5*100</f>
        <v>60.257212374000687</v>
      </c>
      <c r="AJ5" s="395">
        <v>3419400</v>
      </c>
      <c r="AK5" s="434">
        <f>AJ5/E5*100</f>
        <v>11.885297184567257</v>
      </c>
      <c r="AL5" s="469">
        <f>F5+H5+J5+N5+R5+V5+AB5+AF5+AJ5</f>
        <v>20755400</v>
      </c>
      <c r="AM5" s="434">
        <f>AL5/E5*100</f>
        <v>72.142509558567951</v>
      </c>
      <c r="AN5" s="777">
        <f>AB5+AF5+AJ5</f>
        <v>20755400</v>
      </c>
      <c r="AO5" s="777">
        <f>AC5+AG5+AK5</f>
        <v>72.142509558567951</v>
      </c>
      <c r="AQ5" s="109">
        <f>AP6/E5*100</f>
        <v>26.096628432394859</v>
      </c>
      <c r="AR5" s="35">
        <f>F5+H5+J5+N5+R5+V5+AB5+AF5+AJ5</f>
        <v>20755400</v>
      </c>
      <c r="AS5" s="109">
        <f t="shared" ref="AS5:AS20" si="4">AR5/E5*100</f>
        <v>72.142509558567951</v>
      </c>
      <c r="AT5" s="50">
        <v>7985950</v>
      </c>
      <c r="AU5" s="85">
        <f t="shared" ref="AU5:AU20" si="5">AT5/E5*100</f>
        <v>27.757907542579076</v>
      </c>
      <c r="AV5" s="35">
        <f>F5+H5+J5+N5+R5+V5+AB5+AF5+AJ5+AT5</f>
        <v>28741350</v>
      </c>
      <c r="AW5" s="85">
        <f t="shared" ref="AW5:AW20" si="6">AV5/E5*100</f>
        <v>99.900417101147028</v>
      </c>
      <c r="AX5" s="181"/>
      <c r="AY5" s="489">
        <f t="shared" ref="AY5:AY20" si="7">AX5/E5*100</f>
        <v>0</v>
      </c>
      <c r="AZ5" s="782">
        <f>AP5+AT5+AX5</f>
        <v>7985950</v>
      </c>
      <c r="BA5" s="782">
        <f>AQ5+AU5+AY5</f>
        <v>53.854535974973935</v>
      </c>
      <c r="BB5" s="490">
        <f>F5+H5+J5+N5+R5+V5+AB5+AF5+AJ5+AP5+AT5+AX5</f>
        <v>28741350</v>
      </c>
      <c r="BC5" s="492">
        <f t="shared" ref="BC5:BC20" si="8">BB5/E5*100</f>
        <v>99.900417101147028</v>
      </c>
      <c r="BD5" s="259"/>
      <c r="BE5" s="256"/>
    </row>
    <row r="6" spans="1:57">
      <c r="A6" s="30">
        <v>2</v>
      </c>
      <c r="B6" s="31" t="s">
        <v>9</v>
      </c>
      <c r="C6" s="89">
        <v>9590000</v>
      </c>
      <c r="D6" s="78">
        <v>9590000</v>
      </c>
      <c r="E6" s="433">
        <v>9590000</v>
      </c>
      <c r="F6" s="35"/>
      <c r="G6" s="434">
        <f t="shared" si="0"/>
        <v>0</v>
      </c>
      <c r="H6" s="35"/>
      <c r="I6" s="452" t="s">
        <v>28</v>
      </c>
      <c r="J6" s="35"/>
      <c r="K6" s="453">
        <f t="shared" ref="K6:K70" si="9">J6/C6*100</f>
        <v>0</v>
      </c>
      <c r="L6" s="767">
        <f t="shared" ref="L6:L70" si="10">F6+H6+J6</f>
        <v>0</v>
      </c>
      <c r="M6" s="768">
        <f t="shared" ref="M6:M70" si="11">L6/C6*100</f>
        <v>0</v>
      </c>
      <c r="N6" s="456"/>
      <c r="O6" s="455">
        <f t="shared" ref="O6:O7" si="12">N6/C59*100</f>
        <v>0</v>
      </c>
      <c r="P6" s="176">
        <f t="shared" ref="P6:P70" si="13">F6+H6+J6+N6</f>
        <v>0</v>
      </c>
      <c r="Q6" s="466">
        <f t="shared" ref="Q6:Q70" si="14">P6/C6*100</f>
        <v>0</v>
      </c>
      <c r="R6" s="206"/>
      <c r="S6" s="98">
        <f t="shared" ref="S6:S70" si="15">R6/C6*100</f>
        <v>0</v>
      </c>
      <c r="T6" s="96">
        <f t="shared" ref="T6:T70" si="16">F6+H6+J6+N6+R6</f>
        <v>0</v>
      </c>
      <c r="U6" s="98">
        <f t="shared" ref="U6:U70" si="17">T6/C6*100</f>
        <v>0</v>
      </c>
      <c r="V6" s="89"/>
      <c r="W6" s="468">
        <f t="shared" ref="W6:W69" si="18">V6/C6*100</f>
        <v>0</v>
      </c>
      <c r="X6" s="33">
        <f t="shared" ref="X6:X69" si="19">F6+H6+J6+N6+R6+V6</f>
        <v>0</v>
      </c>
      <c r="Y6" s="468">
        <f t="shared" ref="Y6:Y69" si="20">X6/C6*100</f>
        <v>0</v>
      </c>
      <c r="Z6" s="773">
        <f t="shared" ref="Z6:Z69" si="21">N6+R6+V6</f>
        <v>0</v>
      </c>
      <c r="AA6" s="773">
        <f t="shared" ref="AA6:AA69" si="22">O6+S6+W6</f>
        <v>0</v>
      </c>
      <c r="AB6" s="50"/>
      <c r="AC6" s="85">
        <f t="shared" ref="AC6:AC69" si="23">AB6/C6*100</f>
        <v>0</v>
      </c>
      <c r="AD6" s="35">
        <f t="shared" ref="AD6:AD69" si="24">F6+H6+J6+N6+R6+V6+AB6</f>
        <v>0</v>
      </c>
      <c r="AE6" s="85">
        <f t="shared" ref="AE6:AE69" si="25">AD6/C6*100</f>
        <v>0</v>
      </c>
      <c r="AF6" s="261">
        <v>0</v>
      </c>
      <c r="AG6" s="261">
        <v>0</v>
      </c>
      <c r="AH6" s="35">
        <f t="shared" si="2"/>
        <v>0</v>
      </c>
      <c r="AI6" s="261">
        <v>0</v>
      </c>
      <c r="AJ6" s="395"/>
      <c r="AK6" s="434">
        <f t="shared" ref="AK6:AK69" si="26">AJ6/E6*100</f>
        <v>0</v>
      </c>
      <c r="AL6" s="469">
        <f t="shared" ref="AL6:AL69" si="27">F6+H6+J6+N6+R6+V6+AB6+AF6+AJ6</f>
        <v>0</v>
      </c>
      <c r="AM6" s="434">
        <f t="shared" ref="AM6:AM69" si="28">AL6/E6*100</f>
        <v>0</v>
      </c>
      <c r="AN6" s="777">
        <f t="shared" ref="AN6:AN69" si="29">AB6+AF6+AJ6</f>
        <v>0</v>
      </c>
      <c r="AO6" s="777">
        <f t="shared" ref="AO6:AO69" si="30">AC6+AG6+AK6</f>
        <v>0</v>
      </c>
      <c r="AP6" s="35">
        <v>7508000</v>
      </c>
      <c r="AQ6" s="109">
        <f t="shared" ref="AQ6:AQ20" si="31">AP6/E6*100</f>
        <v>78.289885297184568</v>
      </c>
      <c r="AR6" s="35">
        <f>F6+H6+J6+N6+R6+V6+AB6+AF6+AJ6</f>
        <v>0</v>
      </c>
      <c r="AS6" s="109">
        <f t="shared" si="4"/>
        <v>0</v>
      </c>
      <c r="AT6" s="50">
        <v>2069500</v>
      </c>
      <c r="AU6" s="85">
        <f t="shared" si="5"/>
        <v>21.579770594369137</v>
      </c>
      <c r="AV6" s="35">
        <f t="shared" ref="AV6:AV20" si="32">F6+H6+J6+N6+R6+V6+AB6+AF6+AJ6+AP6+AT6</f>
        <v>9577500</v>
      </c>
      <c r="AW6" s="85">
        <f t="shared" si="6"/>
        <v>99.869655891553705</v>
      </c>
      <c r="AX6" s="205"/>
      <c r="AY6" s="489">
        <f t="shared" si="7"/>
        <v>0</v>
      </c>
      <c r="AZ6" s="782">
        <f t="shared" ref="AZ6:AZ69" si="33">AP6+AT6+AX6</f>
        <v>9577500</v>
      </c>
      <c r="BA6" s="782">
        <f t="shared" ref="BA6:BA69" si="34">AQ6+AU6+AY6</f>
        <v>99.869655891553705</v>
      </c>
      <c r="BB6" s="490">
        <f>F6+H6+J6+N6+R6+V6+AB6+AF6+AJ6+AP6+AT6+AX6</f>
        <v>9577500</v>
      </c>
      <c r="BC6" s="492">
        <f t="shared" si="8"/>
        <v>99.869655891553705</v>
      </c>
      <c r="BE6" s="256"/>
    </row>
    <row r="7" spans="1:57" ht="21">
      <c r="A7" s="30">
        <v>3</v>
      </c>
      <c r="B7" s="31" t="s">
        <v>10</v>
      </c>
      <c r="C7" s="89">
        <v>9590000</v>
      </c>
      <c r="D7" s="78">
        <v>9590000</v>
      </c>
      <c r="E7" s="433">
        <v>9590000</v>
      </c>
      <c r="F7" s="35"/>
      <c r="G7" s="434">
        <f t="shared" si="0"/>
        <v>0</v>
      </c>
      <c r="H7" s="35"/>
      <c r="I7" s="452" t="s">
        <v>28</v>
      </c>
      <c r="J7" s="35"/>
      <c r="K7" s="453">
        <f t="shared" si="9"/>
        <v>0</v>
      </c>
      <c r="L7" s="767">
        <f t="shared" si="10"/>
        <v>0</v>
      </c>
      <c r="M7" s="768">
        <f t="shared" si="11"/>
        <v>0</v>
      </c>
      <c r="N7" s="206"/>
      <c r="O7" s="455">
        <f t="shared" si="12"/>
        <v>0</v>
      </c>
      <c r="P7" s="176">
        <f t="shared" si="13"/>
        <v>0</v>
      </c>
      <c r="Q7" s="466">
        <f t="shared" si="14"/>
        <v>0</v>
      </c>
      <c r="R7" s="205"/>
      <c r="S7" s="98">
        <f t="shared" si="15"/>
        <v>0</v>
      </c>
      <c r="T7" s="96">
        <f t="shared" si="16"/>
        <v>0</v>
      </c>
      <c r="U7" s="98">
        <f t="shared" si="17"/>
        <v>0</v>
      </c>
      <c r="V7" s="35"/>
      <c r="W7" s="468">
        <f t="shared" si="18"/>
        <v>0</v>
      </c>
      <c r="X7" s="33">
        <f t="shared" si="19"/>
        <v>0</v>
      </c>
      <c r="Y7" s="468">
        <f t="shared" si="20"/>
        <v>0</v>
      </c>
      <c r="Z7" s="773">
        <f t="shared" si="21"/>
        <v>0</v>
      </c>
      <c r="AA7" s="773">
        <f t="shared" si="22"/>
        <v>0</v>
      </c>
      <c r="AB7" s="50"/>
      <c r="AC7" s="85">
        <f t="shared" si="23"/>
        <v>0</v>
      </c>
      <c r="AD7" s="35">
        <f t="shared" si="24"/>
        <v>0</v>
      </c>
      <c r="AE7" s="85">
        <f t="shared" si="25"/>
        <v>0</v>
      </c>
      <c r="AF7" s="261">
        <v>0</v>
      </c>
      <c r="AG7" s="261">
        <v>0</v>
      </c>
      <c r="AH7" s="35">
        <f t="shared" si="2"/>
        <v>0</v>
      </c>
      <c r="AI7" s="261">
        <v>0</v>
      </c>
      <c r="AJ7" s="395">
        <v>7508000</v>
      </c>
      <c r="AK7" s="434">
        <f t="shared" si="26"/>
        <v>78.289885297184568</v>
      </c>
      <c r="AL7" s="469">
        <f t="shared" si="27"/>
        <v>7508000</v>
      </c>
      <c r="AM7" s="434">
        <f t="shared" si="28"/>
        <v>78.289885297184568</v>
      </c>
      <c r="AN7" s="777">
        <f t="shared" si="29"/>
        <v>7508000</v>
      </c>
      <c r="AO7" s="777">
        <f t="shared" si="30"/>
        <v>78.289885297184568</v>
      </c>
      <c r="AP7" s="206">
        <v>2069500</v>
      </c>
      <c r="AQ7" s="85">
        <f t="shared" si="31"/>
        <v>21.579770594369137</v>
      </c>
      <c r="AR7" s="35">
        <f t="shared" ref="AR7:AR20" si="35">F7+H7+J7+N7+R7+V7+AB7+AF7+AJ7+AP7</f>
        <v>9577500</v>
      </c>
      <c r="AS7" s="109">
        <f t="shared" si="4"/>
        <v>99.869655891553705</v>
      </c>
      <c r="AT7" s="50"/>
      <c r="AU7" s="85">
        <f t="shared" si="5"/>
        <v>0</v>
      </c>
      <c r="AV7" s="35">
        <f t="shared" si="32"/>
        <v>9577500</v>
      </c>
      <c r="AW7" s="85">
        <f t="shared" si="6"/>
        <v>99.869655891553705</v>
      </c>
      <c r="AX7" s="35"/>
      <c r="AY7" s="489">
        <f t="shared" si="7"/>
        <v>0</v>
      </c>
      <c r="AZ7" s="782">
        <f t="shared" si="33"/>
        <v>2069500</v>
      </c>
      <c r="BA7" s="782">
        <f t="shared" si="34"/>
        <v>21.579770594369137</v>
      </c>
      <c r="BB7" s="490">
        <f>F7+H7+J7+N7+R7+V7+AB7+AF7+AJ7+AP7+AT7+AX7</f>
        <v>9577500</v>
      </c>
      <c r="BC7" s="492">
        <f t="shared" si="8"/>
        <v>99.869655891553705</v>
      </c>
    </row>
    <row r="8" spans="1:57">
      <c r="A8" s="30">
        <v>4</v>
      </c>
      <c r="B8" s="31" t="s">
        <v>11</v>
      </c>
      <c r="C8" s="89">
        <v>13590000</v>
      </c>
      <c r="D8" s="78">
        <v>13590000</v>
      </c>
      <c r="E8" s="433">
        <v>13590000</v>
      </c>
      <c r="F8" s="35"/>
      <c r="G8" s="434">
        <f t="shared" si="0"/>
        <v>0</v>
      </c>
      <c r="H8" s="35"/>
      <c r="I8" s="452" t="s">
        <v>28</v>
      </c>
      <c r="J8" s="35"/>
      <c r="K8" s="453">
        <f t="shared" si="9"/>
        <v>0</v>
      </c>
      <c r="L8" s="767">
        <f t="shared" si="10"/>
        <v>0</v>
      </c>
      <c r="M8" s="768">
        <f t="shared" si="11"/>
        <v>0</v>
      </c>
      <c r="N8" s="454"/>
      <c r="O8" s="455">
        <f>N8/C62*100</f>
        <v>0</v>
      </c>
      <c r="P8" s="176">
        <f t="shared" si="13"/>
        <v>0</v>
      </c>
      <c r="Q8" s="466">
        <f t="shared" si="14"/>
        <v>0</v>
      </c>
      <c r="R8" s="467"/>
      <c r="S8" s="98">
        <f t="shared" si="15"/>
        <v>0</v>
      </c>
      <c r="T8" s="96">
        <f t="shared" si="16"/>
        <v>0</v>
      </c>
      <c r="U8" s="98">
        <f t="shared" si="17"/>
        <v>0</v>
      </c>
      <c r="V8" s="89"/>
      <c r="W8" s="468">
        <f t="shared" si="18"/>
        <v>0</v>
      </c>
      <c r="X8" s="33">
        <f t="shared" si="19"/>
        <v>0</v>
      </c>
      <c r="Y8" s="468">
        <f t="shared" si="20"/>
        <v>0</v>
      </c>
      <c r="Z8" s="773">
        <f t="shared" si="21"/>
        <v>0</v>
      </c>
      <c r="AA8" s="773">
        <f t="shared" si="22"/>
        <v>0</v>
      </c>
      <c r="AB8" s="477"/>
      <c r="AC8" s="85">
        <f t="shared" si="23"/>
        <v>0</v>
      </c>
      <c r="AD8" s="35">
        <f t="shared" si="24"/>
        <v>0</v>
      </c>
      <c r="AE8" s="85">
        <f t="shared" si="25"/>
        <v>0</v>
      </c>
      <c r="AF8" s="261">
        <v>0</v>
      </c>
      <c r="AG8" s="261">
        <v>0</v>
      </c>
      <c r="AH8" s="35">
        <f t="shared" si="2"/>
        <v>0</v>
      </c>
      <c r="AI8" s="261">
        <v>0</v>
      </c>
      <c r="AJ8" s="395"/>
      <c r="AK8" s="434">
        <f t="shared" si="26"/>
        <v>0</v>
      </c>
      <c r="AL8" s="469">
        <f t="shared" si="27"/>
        <v>0</v>
      </c>
      <c r="AM8" s="434">
        <f t="shared" si="28"/>
        <v>0</v>
      </c>
      <c r="AN8" s="777">
        <f t="shared" si="29"/>
        <v>0</v>
      </c>
      <c r="AO8" s="777">
        <f t="shared" si="30"/>
        <v>0</v>
      </c>
      <c r="AP8" s="236"/>
      <c r="AQ8" s="109">
        <f t="shared" si="31"/>
        <v>0</v>
      </c>
      <c r="AR8" s="35">
        <f t="shared" si="35"/>
        <v>0</v>
      </c>
      <c r="AS8" s="109">
        <f t="shared" si="4"/>
        <v>0</v>
      </c>
      <c r="AT8" s="50">
        <v>2053750</v>
      </c>
      <c r="AU8" s="85">
        <f t="shared" si="5"/>
        <v>15.112214863870493</v>
      </c>
      <c r="AV8" s="35">
        <f t="shared" si="32"/>
        <v>2053750</v>
      </c>
      <c r="AW8" s="85">
        <f t="shared" si="6"/>
        <v>15.112214863870493</v>
      </c>
      <c r="AX8" s="185">
        <v>11512000</v>
      </c>
      <c r="AY8" s="489">
        <f t="shared" si="7"/>
        <v>84.709345106696105</v>
      </c>
      <c r="AZ8" s="782">
        <f t="shared" si="33"/>
        <v>13565750</v>
      </c>
      <c r="BA8" s="782">
        <f t="shared" si="34"/>
        <v>99.821559970566597</v>
      </c>
      <c r="BB8" s="490">
        <f>F8+H8+J8+N8+R8+V8+AB8+AF8+AJ8+AP8+AT8+AX8</f>
        <v>13565750</v>
      </c>
      <c r="BC8" s="492">
        <f t="shared" si="8"/>
        <v>99.821559970566597</v>
      </c>
    </row>
    <row r="9" spans="1:57">
      <c r="A9" s="30">
        <v>5</v>
      </c>
      <c r="B9" s="31" t="s">
        <v>12</v>
      </c>
      <c r="C9" s="89">
        <v>13590000</v>
      </c>
      <c r="D9" s="78">
        <v>13590000</v>
      </c>
      <c r="E9" s="433">
        <v>13590000</v>
      </c>
      <c r="F9" s="35"/>
      <c r="G9" s="434">
        <f t="shared" si="0"/>
        <v>0</v>
      </c>
      <c r="H9" s="35"/>
      <c r="I9" s="452" t="s">
        <v>28</v>
      </c>
      <c r="J9" s="35"/>
      <c r="K9" s="453">
        <f t="shared" si="9"/>
        <v>0</v>
      </c>
      <c r="L9" s="767">
        <f t="shared" si="10"/>
        <v>0</v>
      </c>
      <c r="M9" s="768">
        <f t="shared" si="11"/>
        <v>0</v>
      </c>
      <c r="N9" s="454"/>
      <c r="O9" s="455">
        <f>N9/C63*100</f>
        <v>0</v>
      </c>
      <c r="P9" s="176">
        <f t="shared" si="13"/>
        <v>0</v>
      </c>
      <c r="Q9" s="466">
        <f t="shared" si="14"/>
        <v>0</v>
      </c>
      <c r="R9" s="467"/>
      <c r="S9" s="98">
        <f t="shared" si="15"/>
        <v>0</v>
      </c>
      <c r="T9" s="96">
        <f t="shared" si="16"/>
        <v>0</v>
      </c>
      <c r="U9" s="98">
        <f t="shared" si="17"/>
        <v>0</v>
      </c>
      <c r="V9" s="89"/>
      <c r="W9" s="468">
        <f t="shared" si="18"/>
        <v>0</v>
      </c>
      <c r="X9" s="33">
        <f t="shared" si="19"/>
        <v>0</v>
      </c>
      <c r="Y9" s="468">
        <f t="shared" si="20"/>
        <v>0</v>
      </c>
      <c r="Z9" s="773">
        <f t="shared" si="21"/>
        <v>0</v>
      </c>
      <c r="AA9" s="773">
        <f t="shared" si="22"/>
        <v>0</v>
      </c>
      <c r="AB9" s="477"/>
      <c r="AC9" s="85">
        <f t="shared" si="23"/>
        <v>0</v>
      </c>
      <c r="AD9" s="35">
        <f t="shared" si="24"/>
        <v>0</v>
      </c>
      <c r="AE9" s="85">
        <f t="shared" si="25"/>
        <v>0</v>
      </c>
      <c r="AF9" s="261">
        <v>0</v>
      </c>
      <c r="AG9" s="261">
        <v>0</v>
      </c>
      <c r="AH9" s="35">
        <f t="shared" si="2"/>
        <v>0</v>
      </c>
      <c r="AI9" s="261">
        <v>0</v>
      </c>
      <c r="AJ9" s="484"/>
      <c r="AK9" s="434">
        <f t="shared" si="26"/>
        <v>0</v>
      </c>
      <c r="AL9" s="469">
        <f t="shared" si="27"/>
        <v>0</v>
      </c>
      <c r="AM9" s="434">
        <f t="shared" si="28"/>
        <v>0</v>
      </c>
      <c r="AN9" s="777">
        <f t="shared" si="29"/>
        <v>0</v>
      </c>
      <c r="AO9" s="777">
        <f t="shared" si="30"/>
        <v>0</v>
      </c>
      <c r="AP9" s="236">
        <v>11512000</v>
      </c>
      <c r="AQ9" s="85">
        <f t="shared" si="31"/>
        <v>84.709345106696105</v>
      </c>
      <c r="AR9" s="35">
        <f t="shared" si="35"/>
        <v>11512000</v>
      </c>
      <c r="AS9" s="109">
        <f t="shared" si="4"/>
        <v>84.709345106696105</v>
      </c>
      <c r="AT9" s="50"/>
      <c r="AU9" s="85">
        <f t="shared" si="5"/>
        <v>0</v>
      </c>
      <c r="AV9" s="35">
        <f t="shared" si="32"/>
        <v>11512000</v>
      </c>
      <c r="AW9" s="85">
        <f t="shared" si="6"/>
        <v>84.709345106696105</v>
      </c>
      <c r="AX9" s="35"/>
      <c r="AY9" s="489">
        <f t="shared" si="7"/>
        <v>0</v>
      </c>
      <c r="AZ9" s="782">
        <f t="shared" si="33"/>
        <v>11512000</v>
      </c>
      <c r="BA9" s="782">
        <f t="shared" si="34"/>
        <v>84.709345106696105</v>
      </c>
      <c r="BB9" s="490">
        <v>13565750</v>
      </c>
      <c r="BC9" s="492">
        <f t="shared" si="8"/>
        <v>99.821559970566597</v>
      </c>
    </row>
    <row r="10" spans="1:57" ht="21">
      <c r="A10" s="30">
        <v>6</v>
      </c>
      <c r="B10" s="31" t="s">
        <v>13</v>
      </c>
      <c r="C10" s="89">
        <v>857376075</v>
      </c>
      <c r="D10" s="78">
        <v>857376075</v>
      </c>
      <c r="E10" s="433">
        <v>827084675</v>
      </c>
      <c r="F10" s="35"/>
      <c r="G10" s="434">
        <f t="shared" si="0"/>
        <v>0</v>
      </c>
      <c r="H10" s="35"/>
      <c r="I10" s="452" t="s">
        <v>28</v>
      </c>
      <c r="J10" s="35"/>
      <c r="K10" s="453">
        <f t="shared" si="9"/>
        <v>0</v>
      </c>
      <c r="L10" s="767">
        <f t="shared" si="10"/>
        <v>0</v>
      </c>
      <c r="M10" s="768">
        <f t="shared" si="11"/>
        <v>0</v>
      </c>
      <c r="N10" s="454"/>
      <c r="O10" s="455">
        <f>N10/C64*100</f>
        <v>0</v>
      </c>
      <c r="P10" s="176">
        <f t="shared" si="13"/>
        <v>0</v>
      </c>
      <c r="Q10" s="466">
        <f t="shared" si="14"/>
        <v>0</v>
      </c>
      <c r="R10" s="467"/>
      <c r="S10" s="98">
        <f t="shared" si="15"/>
        <v>0</v>
      </c>
      <c r="T10" s="96">
        <f t="shared" si="16"/>
        <v>0</v>
      </c>
      <c r="U10" s="98">
        <f t="shared" si="17"/>
        <v>0</v>
      </c>
      <c r="V10" s="35"/>
      <c r="W10" s="468">
        <f t="shared" si="18"/>
        <v>0</v>
      </c>
      <c r="X10" s="33">
        <f t="shared" si="19"/>
        <v>0</v>
      </c>
      <c r="Y10" s="468">
        <f t="shared" si="20"/>
        <v>0</v>
      </c>
      <c r="Z10" s="773">
        <f t="shared" si="21"/>
        <v>0</v>
      </c>
      <c r="AA10" s="773">
        <f t="shared" si="22"/>
        <v>0</v>
      </c>
      <c r="AB10" s="50"/>
      <c r="AC10" s="85">
        <f t="shared" si="23"/>
        <v>0</v>
      </c>
      <c r="AD10" s="35">
        <f t="shared" si="24"/>
        <v>0</v>
      </c>
      <c r="AE10" s="85">
        <f t="shared" si="25"/>
        <v>0</v>
      </c>
      <c r="AF10" s="261">
        <v>81376500</v>
      </c>
      <c r="AG10" s="85">
        <f t="shared" si="1"/>
        <v>9.491342524340908</v>
      </c>
      <c r="AH10" s="35">
        <f t="shared" si="2"/>
        <v>81376500</v>
      </c>
      <c r="AI10" s="85">
        <f t="shared" si="3"/>
        <v>9.491342524340908</v>
      </c>
      <c r="AJ10" s="395">
        <v>129614200</v>
      </c>
      <c r="AK10" s="434">
        <f t="shared" si="26"/>
        <v>15.671212865841094</v>
      </c>
      <c r="AL10" s="469">
        <f t="shared" si="27"/>
        <v>210990700</v>
      </c>
      <c r="AM10" s="434">
        <f t="shared" si="28"/>
        <v>25.510169197609667</v>
      </c>
      <c r="AN10" s="777">
        <f t="shared" si="29"/>
        <v>210990700</v>
      </c>
      <c r="AO10" s="777">
        <f t="shared" si="30"/>
        <v>25.162555390182</v>
      </c>
      <c r="AP10" s="50">
        <v>225282350</v>
      </c>
      <c r="AQ10" s="85">
        <f t="shared" si="31"/>
        <v>27.238124077199227</v>
      </c>
      <c r="AR10" s="35">
        <f t="shared" si="35"/>
        <v>436273050</v>
      </c>
      <c r="AS10" s="109">
        <f t="shared" si="4"/>
        <v>52.748293274808901</v>
      </c>
      <c r="AT10" s="50">
        <v>158530750</v>
      </c>
      <c r="AU10" s="85">
        <f t="shared" si="5"/>
        <v>19.167414751095464</v>
      </c>
      <c r="AV10" s="35">
        <f t="shared" si="32"/>
        <v>594803800</v>
      </c>
      <c r="AW10" s="85">
        <f t="shared" si="6"/>
        <v>71.915708025904351</v>
      </c>
      <c r="AX10" s="181">
        <v>188913385</v>
      </c>
      <c r="AY10" s="489">
        <f t="shared" si="7"/>
        <v>22.840875996160854</v>
      </c>
      <c r="AZ10" s="782">
        <f t="shared" si="33"/>
        <v>572726485</v>
      </c>
      <c r="BA10" s="782">
        <f t="shared" si="34"/>
        <v>69.246414824455542</v>
      </c>
      <c r="BB10" s="490">
        <f t="shared" ref="BB10:BB15" si="36">F10+H10+J10+N10+R10+V10+AB10+AF10+AJ10+AP10+AT10+AX10</f>
        <v>783717185</v>
      </c>
      <c r="BC10" s="492">
        <f t="shared" si="8"/>
        <v>94.756584022065212</v>
      </c>
    </row>
    <row r="11" spans="1:57">
      <c r="A11" s="30">
        <v>7</v>
      </c>
      <c r="B11" s="38" t="s">
        <v>14</v>
      </c>
      <c r="C11" s="89">
        <v>120000000</v>
      </c>
      <c r="D11" s="78">
        <v>120000000</v>
      </c>
      <c r="E11" s="433">
        <v>120000000</v>
      </c>
      <c r="F11" s="239"/>
      <c r="G11" s="434">
        <f t="shared" si="0"/>
        <v>0</v>
      </c>
      <c r="H11" s="435"/>
      <c r="I11" s="452" t="s">
        <v>28</v>
      </c>
      <c r="J11" s="261">
        <v>13176000</v>
      </c>
      <c r="K11" s="457">
        <f t="shared" si="9"/>
        <v>10.979999999999999</v>
      </c>
      <c r="L11" s="767">
        <f>F11+H11+J11</f>
        <v>13176000</v>
      </c>
      <c r="M11" s="767">
        <f t="shared" si="11"/>
        <v>10.979999999999999</v>
      </c>
      <c r="N11" s="205">
        <v>4400000</v>
      </c>
      <c r="O11" s="455">
        <f>N11/C65*100</f>
        <v>0.34407606583426326</v>
      </c>
      <c r="P11" s="176">
        <f t="shared" si="13"/>
        <v>17576000</v>
      </c>
      <c r="Q11" s="466">
        <f t="shared" si="14"/>
        <v>14.646666666666667</v>
      </c>
      <c r="R11" s="456"/>
      <c r="S11" s="98">
        <f t="shared" si="15"/>
        <v>0</v>
      </c>
      <c r="T11" s="96">
        <f t="shared" si="16"/>
        <v>17576000</v>
      </c>
      <c r="U11" s="98">
        <f t="shared" si="17"/>
        <v>14.646666666666667</v>
      </c>
      <c r="V11" s="239">
        <v>6374400</v>
      </c>
      <c r="W11" s="468">
        <f t="shared" si="18"/>
        <v>5.3120000000000003</v>
      </c>
      <c r="X11" s="33">
        <f t="shared" si="19"/>
        <v>23950400</v>
      </c>
      <c r="Y11" s="468">
        <f t="shared" si="20"/>
        <v>19.958666666666666</v>
      </c>
      <c r="Z11" s="773">
        <f t="shared" si="21"/>
        <v>10774400</v>
      </c>
      <c r="AA11" s="773">
        <f t="shared" si="22"/>
        <v>5.6560760658342639</v>
      </c>
      <c r="AB11" s="50"/>
      <c r="AC11" s="85">
        <f t="shared" si="23"/>
        <v>0</v>
      </c>
      <c r="AD11" s="35">
        <f t="shared" si="24"/>
        <v>23950400</v>
      </c>
      <c r="AE11" s="85">
        <f t="shared" si="25"/>
        <v>19.958666666666666</v>
      </c>
      <c r="AF11" s="236"/>
      <c r="AG11" s="85">
        <f t="shared" si="1"/>
        <v>0</v>
      </c>
      <c r="AH11" s="35">
        <f t="shared" si="2"/>
        <v>23950400</v>
      </c>
      <c r="AI11" s="85">
        <f t="shared" si="3"/>
        <v>19.958666666666666</v>
      </c>
      <c r="AJ11" s="395"/>
      <c r="AK11" s="434">
        <f t="shared" si="26"/>
        <v>0</v>
      </c>
      <c r="AL11" s="469">
        <f t="shared" si="27"/>
        <v>23950400</v>
      </c>
      <c r="AM11" s="434">
        <f t="shared" si="28"/>
        <v>19.958666666666666</v>
      </c>
      <c r="AN11" s="777">
        <f t="shared" si="29"/>
        <v>0</v>
      </c>
      <c r="AO11" s="777">
        <f t="shared" si="30"/>
        <v>0</v>
      </c>
      <c r="AP11" s="50"/>
      <c r="AQ11" s="109">
        <f t="shared" si="31"/>
        <v>0</v>
      </c>
      <c r="AR11" s="35">
        <f t="shared" si="35"/>
        <v>23950400</v>
      </c>
      <c r="AS11" s="109">
        <f t="shared" si="4"/>
        <v>19.958666666666666</v>
      </c>
      <c r="AT11" s="50">
        <v>12788000</v>
      </c>
      <c r="AU11" s="85">
        <f t="shared" si="5"/>
        <v>10.656666666666666</v>
      </c>
      <c r="AV11" s="35">
        <f t="shared" si="32"/>
        <v>36738400</v>
      </c>
      <c r="AW11" s="85">
        <f t="shared" si="6"/>
        <v>30.615333333333332</v>
      </c>
      <c r="AX11" s="261">
        <v>81770000</v>
      </c>
      <c r="AY11" s="489">
        <f t="shared" si="7"/>
        <v>68.141666666666666</v>
      </c>
      <c r="AZ11" s="782">
        <f t="shared" si="33"/>
        <v>94558000</v>
      </c>
      <c r="BA11" s="782">
        <f t="shared" si="34"/>
        <v>78.798333333333332</v>
      </c>
      <c r="BB11" s="490">
        <f t="shared" si="36"/>
        <v>118508400</v>
      </c>
      <c r="BC11" s="492">
        <f t="shared" si="8"/>
        <v>98.756999999999991</v>
      </c>
    </row>
    <row r="12" spans="1:57">
      <c r="A12" s="48">
        <v>8</v>
      </c>
      <c r="B12" s="38" t="s">
        <v>16</v>
      </c>
      <c r="C12" s="89">
        <v>855773073110</v>
      </c>
      <c r="D12" s="78">
        <v>855773073110</v>
      </c>
      <c r="E12" s="433">
        <v>858406769123</v>
      </c>
      <c r="F12" s="35">
        <v>40884221311</v>
      </c>
      <c r="G12" s="434">
        <f>F12/E12*100</f>
        <v>4.7628027622347124</v>
      </c>
      <c r="H12" s="35">
        <v>46472597347</v>
      </c>
      <c r="I12" s="458">
        <f t="shared" ref="I12:I34" si="37">H12/C12*100</f>
        <v>5.4304813749411434</v>
      </c>
      <c r="J12" s="35">
        <v>92660004251</v>
      </c>
      <c r="K12" s="453">
        <f t="shared" si="9"/>
        <v>10.827637274711213</v>
      </c>
      <c r="L12" s="767">
        <f t="shared" si="10"/>
        <v>180016822909</v>
      </c>
      <c r="M12" s="767">
        <f t="shared" si="11"/>
        <v>21.035579240042395</v>
      </c>
      <c r="N12" s="206">
        <v>45930973473</v>
      </c>
      <c r="O12" s="455">
        <f>N12/C12*100</f>
        <v>5.3671907794528249</v>
      </c>
      <c r="P12" s="176">
        <f t="shared" si="13"/>
        <v>225947796382</v>
      </c>
      <c r="Q12" s="466">
        <f t="shared" si="14"/>
        <v>26.402770019495218</v>
      </c>
      <c r="R12" s="206">
        <v>92199872513</v>
      </c>
      <c r="S12" s="98">
        <f t="shared" si="15"/>
        <v>10.773869313033263</v>
      </c>
      <c r="T12" s="96">
        <f t="shared" si="16"/>
        <v>318147668895</v>
      </c>
      <c r="U12" s="98">
        <f t="shared" si="17"/>
        <v>37.176639332528481</v>
      </c>
      <c r="V12" s="89">
        <v>83520508796</v>
      </c>
      <c r="W12" s="468">
        <f t="shared" si="18"/>
        <v>9.7596560841152318</v>
      </c>
      <c r="X12" s="33">
        <f t="shared" si="19"/>
        <v>401668177691</v>
      </c>
      <c r="Y12" s="468">
        <f t="shared" si="20"/>
        <v>46.936295416643716</v>
      </c>
      <c r="Z12" s="773">
        <f t="shared" si="21"/>
        <v>221651354782</v>
      </c>
      <c r="AA12" s="773">
        <f t="shared" si="22"/>
        <v>25.900716176601318</v>
      </c>
      <c r="AB12" s="50">
        <v>93989962777</v>
      </c>
      <c r="AC12" s="85">
        <f t="shared" si="23"/>
        <v>10.98304746086801</v>
      </c>
      <c r="AD12" s="35">
        <f t="shared" si="24"/>
        <v>495658140468</v>
      </c>
      <c r="AE12" s="85">
        <f t="shared" si="25"/>
        <v>57.919342877511724</v>
      </c>
      <c r="AF12" s="261">
        <v>43198315641</v>
      </c>
      <c r="AG12" s="85">
        <f t="shared" si="1"/>
        <v>5.0478703991013916</v>
      </c>
      <c r="AH12" s="35">
        <f t="shared" si="2"/>
        <v>538856456109</v>
      </c>
      <c r="AI12" s="85">
        <f t="shared" si="3"/>
        <v>62.967213276613123</v>
      </c>
      <c r="AJ12" s="395">
        <v>40091795688</v>
      </c>
      <c r="AK12" s="434">
        <f t="shared" si="26"/>
        <v>4.6704892284295694</v>
      </c>
      <c r="AL12" s="469">
        <f t="shared" si="27"/>
        <v>578948251797</v>
      </c>
      <c r="AM12" s="434">
        <f t="shared" si="28"/>
        <v>67.444511462612112</v>
      </c>
      <c r="AN12" s="777">
        <f t="shared" si="29"/>
        <v>177280074106</v>
      </c>
      <c r="AO12" s="777">
        <f t="shared" si="30"/>
        <v>20.70140708839897</v>
      </c>
      <c r="AP12" s="35">
        <v>39984159597</v>
      </c>
      <c r="AQ12" s="85">
        <f t="shared" si="31"/>
        <v>4.6579501741173619</v>
      </c>
      <c r="AR12" s="35">
        <f t="shared" si="35"/>
        <v>618932411394</v>
      </c>
      <c r="AS12" s="109">
        <f t="shared" si="4"/>
        <v>72.102461636729473</v>
      </c>
      <c r="AT12" s="50">
        <v>90334000211</v>
      </c>
      <c r="AU12" s="85">
        <f t="shared" si="5"/>
        <v>10.523449192192491</v>
      </c>
      <c r="AV12" s="35">
        <f t="shared" si="32"/>
        <v>709266411605</v>
      </c>
      <c r="AW12" s="85">
        <f t="shared" si="6"/>
        <v>82.625910828921974</v>
      </c>
      <c r="AX12" s="185">
        <v>98306062604</v>
      </c>
      <c r="AY12" s="489">
        <f t="shared" si="7"/>
        <v>11.452153703824514</v>
      </c>
      <c r="AZ12" s="782">
        <f t="shared" si="33"/>
        <v>228624222412</v>
      </c>
      <c r="BA12" s="782">
        <f t="shared" si="34"/>
        <v>26.633553070134369</v>
      </c>
      <c r="BB12" s="490">
        <f t="shared" si="36"/>
        <v>807572474209</v>
      </c>
      <c r="BC12" s="492">
        <f t="shared" si="8"/>
        <v>94.078064532746481</v>
      </c>
    </row>
    <row r="13" spans="1:57" ht="21" customHeight="1">
      <c r="A13" s="30">
        <v>9</v>
      </c>
      <c r="B13" s="31" t="s">
        <v>17</v>
      </c>
      <c r="C13" s="89">
        <v>20000000</v>
      </c>
      <c r="D13" s="111">
        <v>20000000</v>
      </c>
      <c r="E13" s="433">
        <v>20000000</v>
      </c>
      <c r="F13" s="35"/>
      <c r="G13" s="434">
        <f t="shared" ref="G13:G77" si="38">F13/C13*100</f>
        <v>0</v>
      </c>
      <c r="H13" s="35"/>
      <c r="I13" s="452" t="s">
        <v>28</v>
      </c>
      <c r="J13" s="35"/>
      <c r="K13" s="453">
        <f t="shared" si="9"/>
        <v>0</v>
      </c>
      <c r="L13" s="767">
        <f t="shared" si="10"/>
        <v>0</v>
      </c>
      <c r="M13" s="768">
        <f t="shared" si="11"/>
        <v>0</v>
      </c>
      <c r="N13" s="454"/>
      <c r="O13" s="455">
        <f>N13/C67*100</f>
        <v>0</v>
      </c>
      <c r="P13" s="176">
        <f t="shared" si="13"/>
        <v>0</v>
      </c>
      <c r="Q13" s="466">
        <f t="shared" si="14"/>
        <v>0</v>
      </c>
      <c r="R13" s="467"/>
      <c r="S13" s="98">
        <f t="shared" si="15"/>
        <v>0</v>
      </c>
      <c r="T13" s="96">
        <f t="shared" si="16"/>
        <v>0</v>
      </c>
      <c r="U13" s="98">
        <f t="shared" si="17"/>
        <v>0</v>
      </c>
      <c r="V13" s="89">
        <v>14640000</v>
      </c>
      <c r="W13" s="34">
        <f t="shared" si="18"/>
        <v>73.2</v>
      </c>
      <c r="X13" s="33">
        <f t="shared" si="19"/>
        <v>14640000</v>
      </c>
      <c r="Y13" s="468">
        <f t="shared" si="20"/>
        <v>73.2</v>
      </c>
      <c r="Z13" s="773">
        <f t="shared" si="21"/>
        <v>14640000</v>
      </c>
      <c r="AA13" s="773">
        <f t="shared" si="22"/>
        <v>73.2</v>
      </c>
      <c r="AB13" s="477"/>
      <c r="AC13" s="85">
        <f t="shared" si="23"/>
        <v>0</v>
      </c>
      <c r="AD13" s="35">
        <f t="shared" si="24"/>
        <v>14640000</v>
      </c>
      <c r="AE13" s="85">
        <f t="shared" si="25"/>
        <v>73.2</v>
      </c>
      <c r="AF13" s="261"/>
      <c r="AG13" s="85">
        <f t="shared" si="1"/>
        <v>0</v>
      </c>
      <c r="AH13" s="35">
        <f t="shared" si="2"/>
        <v>14640000</v>
      </c>
      <c r="AI13" s="85">
        <f t="shared" si="3"/>
        <v>73.2</v>
      </c>
      <c r="AJ13" s="395"/>
      <c r="AK13" s="434">
        <f t="shared" si="26"/>
        <v>0</v>
      </c>
      <c r="AL13" s="469">
        <f t="shared" si="27"/>
        <v>14640000</v>
      </c>
      <c r="AM13" s="434">
        <f t="shared" si="28"/>
        <v>73.2</v>
      </c>
      <c r="AN13" s="777">
        <f t="shared" si="29"/>
        <v>0</v>
      </c>
      <c r="AO13" s="777">
        <f t="shared" si="30"/>
        <v>0</v>
      </c>
      <c r="AP13" s="50"/>
      <c r="AQ13" s="109">
        <f t="shared" si="31"/>
        <v>0</v>
      </c>
      <c r="AR13" s="35">
        <f t="shared" si="35"/>
        <v>14640000</v>
      </c>
      <c r="AS13" s="109">
        <f t="shared" si="4"/>
        <v>73.2</v>
      </c>
      <c r="AT13" s="50"/>
      <c r="AU13" s="85">
        <f t="shared" si="5"/>
        <v>0</v>
      </c>
      <c r="AV13" s="35">
        <f t="shared" si="32"/>
        <v>14640000</v>
      </c>
      <c r="AW13" s="85">
        <f t="shared" si="6"/>
        <v>73.2</v>
      </c>
      <c r="AX13" s="35">
        <v>4296000</v>
      </c>
      <c r="AY13" s="489">
        <f t="shared" si="7"/>
        <v>21.48</v>
      </c>
      <c r="AZ13" s="782">
        <f t="shared" si="33"/>
        <v>4296000</v>
      </c>
      <c r="BA13" s="782">
        <f t="shared" si="34"/>
        <v>21.48</v>
      </c>
      <c r="BB13" s="490">
        <f t="shared" si="36"/>
        <v>18936000</v>
      </c>
      <c r="BC13" s="492">
        <f t="shared" si="8"/>
        <v>94.679999999999993</v>
      </c>
    </row>
    <row r="14" spans="1:57" ht="21">
      <c r="A14" s="48">
        <v>10</v>
      </c>
      <c r="B14" s="31" t="s">
        <v>18</v>
      </c>
      <c r="C14" s="89">
        <v>12000000</v>
      </c>
      <c r="D14" s="111">
        <v>12000000</v>
      </c>
      <c r="E14" s="436">
        <v>12000000</v>
      </c>
      <c r="F14" s="35"/>
      <c r="G14" s="434">
        <f t="shared" si="38"/>
        <v>0</v>
      </c>
      <c r="H14" s="35"/>
      <c r="I14" s="452" t="s">
        <v>28</v>
      </c>
      <c r="J14" s="35"/>
      <c r="K14" s="453">
        <f t="shared" si="9"/>
        <v>0</v>
      </c>
      <c r="L14" s="767">
        <f t="shared" si="10"/>
        <v>0</v>
      </c>
      <c r="M14" s="768">
        <f t="shared" si="11"/>
        <v>0</v>
      </c>
      <c r="N14" s="456">
        <v>9760000</v>
      </c>
      <c r="O14" s="455">
        <f>N14/D14*100</f>
        <v>81.333333333333329</v>
      </c>
      <c r="P14" s="176">
        <f t="shared" si="13"/>
        <v>9760000</v>
      </c>
      <c r="Q14" s="466">
        <f t="shared" si="14"/>
        <v>81.333333333333329</v>
      </c>
      <c r="R14" s="469"/>
      <c r="S14" s="98">
        <f t="shared" si="15"/>
        <v>0</v>
      </c>
      <c r="T14" s="96">
        <f t="shared" si="16"/>
        <v>9760000</v>
      </c>
      <c r="U14" s="98">
        <f t="shared" si="17"/>
        <v>81.333333333333329</v>
      </c>
      <c r="V14" s="92"/>
      <c r="W14" s="34">
        <f t="shared" si="18"/>
        <v>0</v>
      </c>
      <c r="X14" s="33">
        <f t="shared" si="19"/>
        <v>9760000</v>
      </c>
      <c r="Y14" s="468">
        <f t="shared" si="20"/>
        <v>81.333333333333329</v>
      </c>
      <c r="Z14" s="773">
        <f t="shared" si="21"/>
        <v>9760000</v>
      </c>
      <c r="AA14" s="773">
        <f t="shared" si="22"/>
        <v>81.333333333333329</v>
      </c>
      <c r="AB14" s="236"/>
      <c r="AC14" s="85">
        <f t="shared" si="23"/>
        <v>0</v>
      </c>
      <c r="AD14" s="35">
        <f t="shared" si="24"/>
        <v>9760000</v>
      </c>
      <c r="AE14" s="85">
        <f t="shared" si="25"/>
        <v>81.333333333333329</v>
      </c>
      <c r="AF14" s="239">
        <v>2240000</v>
      </c>
      <c r="AG14" s="85">
        <f t="shared" si="1"/>
        <v>18.666666666666668</v>
      </c>
      <c r="AH14" s="35">
        <f t="shared" si="2"/>
        <v>12000000</v>
      </c>
      <c r="AI14" s="85">
        <f t="shared" si="3"/>
        <v>100</v>
      </c>
      <c r="AJ14" s="395"/>
      <c r="AK14" s="434">
        <f t="shared" si="26"/>
        <v>0</v>
      </c>
      <c r="AL14" s="469">
        <f t="shared" si="27"/>
        <v>12000000</v>
      </c>
      <c r="AM14" s="469">
        <f t="shared" si="28"/>
        <v>100</v>
      </c>
      <c r="AN14" s="777">
        <f t="shared" si="29"/>
        <v>2240000</v>
      </c>
      <c r="AO14" s="777">
        <f t="shared" si="30"/>
        <v>18.666666666666668</v>
      </c>
      <c r="AP14" s="485"/>
      <c r="AQ14" s="109">
        <f t="shared" si="31"/>
        <v>0</v>
      </c>
      <c r="AR14" s="35">
        <f t="shared" si="35"/>
        <v>12000000</v>
      </c>
      <c r="AS14" s="109">
        <f t="shared" si="4"/>
        <v>100</v>
      </c>
      <c r="AT14" s="50"/>
      <c r="AU14" s="85">
        <f t="shared" si="5"/>
        <v>0</v>
      </c>
      <c r="AV14" s="35">
        <f t="shared" si="32"/>
        <v>12000000</v>
      </c>
      <c r="AW14" s="478">
        <f t="shared" si="6"/>
        <v>100</v>
      </c>
      <c r="AX14" s="35"/>
      <c r="AY14" s="489">
        <f t="shared" si="7"/>
        <v>0</v>
      </c>
      <c r="AZ14" s="782">
        <f t="shared" si="33"/>
        <v>0</v>
      </c>
      <c r="BA14" s="782">
        <f t="shared" si="34"/>
        <v>0</v>
      </c>
      <c r="BB14" s="490">
        <f t="shared" si="36"/>
        <v>12000000</v>
      </c>
      <c r="BC14" s="718">
        <f t="shared" si="8"/>
        <v>100</v>
      </c>
    </row>
    <row r="15" spans="1:57" ht="21" customHeight="1">
      <c r="A15" s="30">
        <v>11</v>
      </c>
      <c r="B15" s="31" t="s">
        <v>19</v>
      </c>
      <c r="C15" s="89">
        <v>10000000</v>
      </c>
      <c r="D15" s="111">
        <v>10000000</v>
      </c>
      <c r="E15" s="436">
        <v>10000000</v>
      </c>
      <c r="F15" s="35"/>
      <c r="G15" s="434">
        <f t="shared" si="38"/>
        <v>0</v>
      </c>
      <c r="H15" s="35"/>
      <c r="I15" s="452" t="s">
        <v>28</v>
      </c>
      <c r="J15" s="35"/>
      <c r="K15" s="453">
        <f t="shared" si="9"/>
        <v>0</v>
      </c>
      <c r="L15" s="767">
        <f t="shared" si="10"/>
        <v>0</v>
      </c>
      <c r="M15" s="768">
        <f t="shared" si="11"/>
        <v>0</v>
      </c>
      <c r="N15" s="206"/>
      <c r="O15" s="455">
        <f t="shared" ref="O15:O30" si="39">N15/C69*100</f>
        <v>0</v>
      </c>
      <c r="P15" s="176">
        <f t="shared" si="13"/>
        <v>0</v>
      </c>
      <c r="Q15" s="466">
        <f t="shared" si="14"/>
        <v>0</v>
      </c>
      <c r="R15" s="470"/>
      <c r="S15" s="98">
        <f t="shared" si="15"/>
        <v>0</v>
      </c>
      <c r="T15" s="96">
        <f t="shared" si="16"/>
        <v>0</v>
      </c>
      <c r="U15" s="98">
        <f t="shared" si="17"/>
        <v>0</v>
      </c>
      <c r="V15" s="89">
        <v>9088000</v>
      </c>
      <c r="W15" s="34">
        <f t="shared" si="18"/>
        <v>90.88000000000001</v>
      </c>
      <c r="X15" s="33">
        <f t="shared" si="19"/>
        <v>9088000</v>
      </c>
      <c r="Y15" s="468">
        <f t="shared" si="20"/>
        <v>90.88000000000001</v>
      </c>
      <c r="Z15" s="773">
        <f t="shared" si="21"/>
        <v>9088000</v>
      </c>
      <c r="AA15" s="773">
        <f t="shared" si="22"/>
        <v>90.88000000000001</v>
      </c>
      <c r="AB15" s="236"/>
      <c r="AC15" s="85">
        <f t="shared" si="23"/>
        <v>0</v>
      </c>
      <c r="AD15" s="35">
        <f t="shared" si="24"/>
        <v>9088000</v>
      </c>
      <c r="AE15" s="85">
        <f t="shared" si="25"/>
        <v>90.88000000000001</v>
      </c>
      <c r="AF15" s="239">
        <v>911750</v>
      </c>
      <c r="AG15" s="85">
        <f t="shared" si="1"/>
        <v>9.1174999999999997</v>
      </c>
      <c r="AH15" s="35">
        <f t="shared" si="2"/>
        <v>9999750</v>
      </c>
      <c r="AI15" s="85">
        <f t="shared" si="3"/>
        <v>99.997499999999988</v>
      </c>
      <c r="AJ15" s="395"/>
      <c r="AK15" s="434">
        <f t="shared" si="26"/>
        <v>0</v>
      </c>
      <c r="AL15" s="469">
        <f t="shared" si="27"/>
        <v>9999750</v>
      </c>
      <c r="AM15" s="469">
        <f t="shared" si="28"/>
        <v>99.997499999999988</v>
      </c>
      <c r="AN15" s="777">
        <f t="shared" si="29"/>
        <v>911750</v>
      </c>
      <c r="AO15" s="777">
        <f t="shared" si="30"/>
        <v>9.1174999999999997</v>
      </c>
      <c r="AP15" s="35"/>
      <c r="AQ15" s="109">
        <f t="shared" si="31"/>
        <v>0</v>
      </c>
      <c r="AR15" s="35">
        <f t="shared" si="35"/>
        <v>9999750</v>
      </c>
      <c r="AS15" s="109">
        <f t="shared" si="4"/>
        <v>99.997499999999988</v>
      </c>
      <c r="AT15" s="50"/>
      <c r="AU15" s="85">
        <f t="shared" si="5"/>
        <v>0</v>
      </c>
      <c r="AV15" s="35">
        <f t="shared" si="32"/>
        <v>9999750</v>
      </c>
      <c r="AW15" s="478">
        <f t="shared" si="6"/>
        <v>99.997499999999988</v>
      </c>
      <c r="AX15" s="35"/>
      <c r="AY15" s="489">
        <f t="shared" si="7"/>
        <v>0</v>
      </c>
      <c r="AZ15" s="782">
        <f t="shared" si="33"/>
        <v>0</v>
      </c>
      <c r="BA15" s="782">
        <f t="shared" si="34"/>
        <v>0</v>
      </c>
      <c r="BB15" s="490">
        <f t="shared" si="36"/>
        <v>9999750</v>
      </c>
      <c r="BC15" s="718">
        <f t="shared" si="8"/>
        <v>99.997499999999988</v>
      </c>
    </row>
    <row r="16" spans="1:57">
      <c r="A16" s="30">
        <v>12</v>
      </c>
      <c r="B16" s="49" t="s">
        <v>21</v>
      </c>
      <c r="C16" s="89">
        <v>172600000</v>
      </c>
      <c r="D16" s="78">
        <v>172600000</v>
      </c>
      <c r="E16" s="436">
        <v>157600000</v>
      </c>
      <c r="F16" s="35"/>
      <c r="G16" s="434">
        <f t="shared" si="38"/>
        <v>0</v>
      </c>
      <c r="H16" s="35"/>
      <c r="I16" s="452" t="s">
        <v>28</v>
      </c>
      <c r="J16" s="35"/>
      <c r="K16" s="453">
        <f t="shared" si="9"/>
        <v>0</v>
      </c>
      <c r="L16" s="767">
        <f t="shared" si="10"/>
        <v>0</v>
      </c>
      <c r="M16" s="768">
        <f t="shared" si="11"/>
        <v>0</v>
      </c>
      <c r="N16" s="205"/>
      <c r="O16" s="455">
        <f t="shared" si="39"/>
        <v>0</v>
      </c>
      <c r="P16" s="176">
        <f t="shared" si="13"/>
        <v>0</v>
      </c>
      <c r="Q16" s="466">
        <f t="shared" si="14"/>
        <v>0</v>
      </c>
      <c r="R16" s="469"/>
      <c r="S16" s="98">
        <f t="shared" si="15"/>
        <v>0</v>
      </c>
      <c r="T16" s="96">
        <f t="shared" si="16"/>
        <v>0</v>
      </c>
      <c r="U16" s="98">
        <f t="shared" si="17"/>
        <v>0</v>
      </c>
      <c r="V16" s="89"/>
      <c r="W16" s="34">
        <f t="shared" si="18"/>
        <v>0</v>
      </c>
      <c r="X16" s="33">
        <f t="shared" si="19"/>
        <v>0</v>
      </c>
      <c r="Y16" s="468">
        <f t="shared" si="20"/>
        <v>0</v>
      </c>
      <c r="Z16" s="773">
        <f t="shared" si="21"/>
        <v>0</v>
      </c>
      <c r="AA16" s="773">
        <f t="shared" si="22"/>
        <v>0</v>
      </c>
      <c r="AB16" s="236"/>
      <c r="AC16" s="85">
        <f t="shared" si="23"/>
        <v>0</v>
      </c>
      <c r="AD16" s="35">
        <f t="shared" si="24"/>
        <v>0</v>
      </c>
      <c r="AE16" s="85">
        <f t="shared" si="25"/>
        <v>0</v>
      </c>
      <c r="AF16" s="239">
        <v>14526000</v>
      </c>
      <c r="AG16" s="85">
        <f t="shared" si="1"/>
        <v>8.4159907300115862</v>
      </c>
      <c r="AH16" s="35">
        <f t="shared" si="2"/>
        <v>14526000</v>
      </c>
      <c r="AI16" s="85">
        <f t="shared" si="3"/>
        <v>8.4159907300115862</v>
      </c>
      <c r="AJ16" s="395">
        <v>11440000</v>
      </c>
      <c r="AK16" s="434">
        <f t="shared" si="26"/>
        <v>7.2588832487309647</v>
      </c>
      <c r="AL16" s="469">
        <f t="shared" si="27"/>
        <v>25966000</v>
      </c>
      <c r="AM16" s="434">
        <f t="shared" si="28"/>
        <v>16.475888324873097</v>
      </c>
      <c r="AN16" s="777">
        <f t="shared" si="29"/>
        <v>25966000</v>
      </c>
      <c r="AO16" s="777">
        <f t="shared" si="30"/>
        <v>15.67487397874255</v>
      </c>
      <c r="AP16" s="35">
        <v>47436140</v>
      </c>
      <c r="AQ16" s="85">
        <f t="shared" si="31"/>
        <v>30.099073604060916</v>
      </c>
      <c r="AR16" s="35">
        <f t="shared" si="35"/>
        <v>73402140</v>
      </c>
      <c r="AS16" s="109">
        <f t="shared" si="4"/>
        <v>46.574961928934009</v>
      </c>
      <c r="AT16" s="50">
        <v>6600000</v>
      </c>
      <c r="AU16" s="85">
        <f t="shared" si="5"/>
        <v>4.187817258883249</v>
      </c>
      <c r="AV16" s="35">
        <f t="shared" si="32"/>
        <v>80002140</v>
      </c>
      <c r="AW16" s="85">
        <f t="shared" si="6"/>
        <v>50.762779187817266</v>
      </c>
      <c r="AX16" s="35">
        <v>19892085</v>
      </c>
      <c r="AY16" s="489">
        <f t="shared" si="7"/>
        <v>12.621881345177666</v>
      </c>
      <c r="AZ16" s="782">
        <f t="shared" si="33"/>
        <v>73928225</v>
      </c>
      <c r="BA16" s="782">
        <f t="shared" si="34"/>
        <v>46.908772208121832</v>
      </c>
      <c r="BB16" s="490">
        <v>153985975</v>
      </c>
      <c r="BC16" s="492">
        <f t="shared" si="8"/>
        <v>97.70683692893401</v>
      </c>
    </row>
    <row r="17" spans="1:57" ht="21" customHeight="1">
      <c r="A17" s="30">
        <v>13</v>
      </c>
      <c r="B17" s="49" t="s">
        <v>22</v>
      </c>
      <c r="C17" s="89">
        <v>122350000</v>
      </c>
      <c r="D17" s="78">
        <v>122350000</v>
      </c>
      <c r="E17" s="433">
        <v>137350000</v>
      </c>
      <c r="F17" s="35"/>
      <c r="G17" s="434">
        <f t="shared" si="38"/>
        <v>0</v>
      </c>
      <c r="H17" s="35"/>
      <c r="I17" s="452" t="s">
        <v>28</v>
      </c>
      <c r="J17" s="35"/>
      <c r="K17" s="453">
        <f t="shared" si="9"/>
        <v>0</v>
      </c>
      <c r="L17" s="767">
        <f t="shared" si="10"/>
        <v>0</v>
      </c>
      <c r="M17" s="768">
        <f t="shared" si="11"/>
        <v>0</v>
      </c>
      <c r="N17" s="456">
        <v>14050000</v>
      </c>
      <c r="O17" s="455">
        <f t="shared" si="39"/>
        <v>1.1583473145716794</v>
      </c>
      <c r="P17" s="176">
        <f t="shared" si="13"/>
        <v>14050000</v>
      </c>
      <c r="Q17" s="466">
        <f t="shared" si="14"/>
        <v>11.483449121373109</v>
      </c>
      <c r="R17" s="206">
        <v>9360000</v>
      </c>
      <c r="S17" s="98">
        <f t="shared" si="15"/>
        <v>7.6501838986514095</v>
      </c>
      <c r="T17" s="96">
        <f t="shared" si="16"/>
        <v>23410000</v>
      </c>
      <c r="U17" s="98">
        <f t="shared" si="17"/>
        <v>19.133633020024522</v>
      </c>
      <c r="V17" s="89">
        <v>31357500</v>
      </c>
      <c r="W17" s="34">
        <f t="shared" si="18"/>
        <v>25.629342051491623</v>
      </c>
      <c r="X17" s="33">
        <f t="shared" si="19"/>
        <v>54767500</v>
      </c>
      <c r="Y17" s="468">
        <f t="shared" si="20"/>
        <v>44.762975071516145</v>
      </c>
      <c r="Z17" s="773">
        <f t="shared" si="21"/>
        <v>54767500</v>
      </c>
      <c r="AA17" s="773">
        <f t="shared" si="22"/>
        <v>34.43787326471471</v>
      </c>
      <c r="AB17" s="236">
        <v>29838462</v>
      </c>
      <c r="AC17" s="85">
        <f t="shared" si="23"/>
        <v>24.387790764201061</v>
      </c>
      <c r="AD17" s="35">
        <f t="shared" si="24"/>
        <v>84605962</v>
      </c>
      <c r="AE17" s="85">
        <f t="shared" si="25"/>
        <v>69.150765835717209</v>
      </c>
      <c r="AF17" s="239">
        <v>9900000</v>
      </c>
      <c r="AG17" s="85">
        <f t="shared" si="1"/>
        <v>8.0915406620351451</v>
      </c>
      <c r="AH17" s="35">
        <f t="shared" si="2"/>
        <v>94505962</v>
      </c>
      <c r="AI17" s="85">
        <f t="shared" si="3"/>
        <v>77.242306497752338</v>
      </c>
      <c r="AJ17" s="395"/>
      <c r="AK17" s="434">
        <f t="shared" si="26"/>
        <v>0</v>
      </c>
      <c r="AL17" s="469">
        <f t="shared" si="27"/>
        <v>94505962</v>
      </c>
      <c r="AM17" s="434">
        <f t="shared" si="28"/>
        <v>68.80667054969058</v>
      </c>
      <c r="AN17" s="777">
        <f t="shared" si="29"/>
        <v>39738462</v>
      </c>
      <c r="AO17" s="777">
        <f t="shared" si="30"/>
        <v>32.479331426236207</v>
      </c>
      <c r="AP17" s="35">
        <v>5520000</v>
      </c>
      <c r="AQ17" s="85">
        <f t="shared" si="31"/>
        <v>4.0189297415362217</v>
      </c>
      <c r="AR17" s="35">
        <f t="shared" si="35"/>
        <v>100025962</v>
      </c>
      <c r="AS17" s="109">
        <f t="shared" si="4"/>
        <v>72.825600291226792</v>
      </c>
      <c r="AT17" s="50"/>
      <c r="AU17" s="85">
        <f t="shared" si="5"/>
        <v>0</v>
      </c>
      <c r="AV17" s="35">
        <f t="shared" si="32"/>
        <v>100025962</v>
      </c>
      <c r="AW17" s="85">
        <f t="shared" si="6"/>
        <v>72.825600291226792</v>
      </c>
      <c r="AX17" s="35">
        <v>14446650</v>
      </c>
      <c r="AY17" s="489">
        <f t="shared" si="7"/>
        <v>10.518128867855843</v>
      </c>
      <c r="AZ17" s="782">
        <f t="shared" si="33"/>
        <v>19966650</v>
      </c>
      <c r="BA17" s="782">
        <f t="shared" si="34"/>
        <v>14.537058609392066</v>
      </c>
      <c r="BB17" s="490">
        <v>133892612</v>
      </c>
      <c r="BC17" s="492">
        <f t="shared" si="8"/>
        <v>97.482789952675645</v>
      </c>
    </row>
    <row r="18" spans="1:57" ht="21" customHeight="1">
      <c r="A18" s="30">
        <v>14</v>
      </c>
      <c r="B18" s="49" t="s">
        <v>23</v>
      </c>
      <c r="C18" s="89">
        <v>91000000</v>
      </c>
      <c r="D18" s="78">
        <v>91000000</v>
      </c>
      <c r="E18" s="433">
        <v>91000000</v>
      </c>
      <c r="F18" s="35"/>
      <c r="G18" s="434">
        <f t="shared" si="38"/>
        <v>0</v>
      </c>
      <c r="H18" s="35"/>
      <c r="I18" s="452" t="s">
        <v>28</v>
      </c>
      <c r="J18" s="35"/>
      <c r="K18" s="453">
        <f t="shared" si="9"/>
        <v>0</v>
      </c>
      <c r="L18" s="767">
        <f t="shared" si="10"/>
        <v>0</v>
      </c>
      <c r="M18" s="768">
        <f t="shared" si="11"/>
        <v>0</v>
      </c>
      <c r="N18" s="456"/>
      <c r="O18" s="455">
        <f t="shared" si="39"/>
        <v>0</v>
      </c>
      <c r="P18" s="176">
        <f t="shared" si="13"/>
        <v>0</v>
      </c>
      <c r="Q18" s="466">
        <f t="shared" si="14"/>
        <v>0</v>
      </c>
      <c r="R18" s="469"/>
      <c r="S18" s="98">
        <f t="shared" si="15"/>
        <v>0</v>
      </c>
      <c r="T18" s="96">
        <f t="shared" si="16"/>
        <v>0</v>
      </c>
      <c r="U18" s="98">
        <f t="shared" si="17"/>
        <v>0</v>
      </c>
      <c r="V18" s="89"/>
      <c r="W18" s="468">
        <f t="shared" si="18"/>
        <v>0</v>
      </c>
      <c r="X18" s="33">
        <f t="shared" si="19"/>
        <v>0</v>
      </c>
      <c r="Y18" s="468">
        <f t="shared" si="20"/>
        <v>0</v>
      </c>
      <c r="Z18" s="773">
        <f t="shared" si="21"/>
        <v>0</v>
      </c>
      <c r="AA18" s="773">
        <f t="shared" si="22"/>
        <v>0</v>
      </c>
      <c r="AB18" s="236"/>
      <c r="AC18" s="85">
        <f t="shared" si="23"/>
        <v>0</v>
      </c>
      <c r="AD18" s="35">
        <f t="shared" si="24"/>
        <v>0</v>
      </c>
      <c r="AE18" s="85">
        <f t="shared" si="25"/>
        <v>0</v>
      </c>
      <c r="AF18" s="261">
        <v>0</v>
      </c>
      <c r="AG18" s="261">
        <v>0</v>
      </c>
      <c r="AH18" s="261">
        <v>0</v>
      </c>
      <c r="AI18" s="261">
        <v>0</v>
      </c>
      <c r="AJ18" s="395">
        <v>4420000</v>
      </c>
      <c r="AK18" s="434">
        <f t="shared" si="26"/>
        <v>4.8571428571428568</v>
      </c>
      <c r="AL18" s="469">
        <f t="shared" si="27"/>
        <v>4420000</v>
      </c>
      <c r="AM18" s="434">
        <f t="shared" si="28"/>
        <v>4.8571428571428568</v>
      </c>
      <c r="AN18" s="777">
        <f t="shared" si="29"/>
        <v>4420000</v>
      </c>
      <c r="AO18" s="777">
        <f t="shared" si="30"/>
        <v>4.8571428571428568</v>
      </c>
      <c r="AP18" s="35">
        <v>71304000</v>
      </c>
      <c r="AQ18" s="85">
        <f t="shared" si="31"/>
        <v>78.356043956043948</v>
      </c>
      <c r="AR18" s="35">
        <f t="shared" si="35"/>
        <v>75724000</v>
      </c>
      <c r="AS18" s="109">
        <f t="shared" si="4"/>
        <v>83.213186813186809</v>
      </c>
      <c r="AT18" s="50"/>
      <c r="AU18" s="85">
        <f t="shared" si="5"/>
        <v>0</v>
      </c>
      <c r="AV18" s="35">
        <f t="shared" si="32"/>
        <v>75724000</v>
      </c>
      <c r="AW18" s="85">
        <f t="shared" si="6"/>
        <v>83.213186813186809</v>
      </c>
      <c r="AX18" s="35"/>
      <c r="AY18" s="489">
        <f t="shared" si="7"/>
        <v>0</v>
      </c>
      <c r="AZ18" s="782">
        <f t="shared" si="33"/>
        <v>71304000</v>
      </c>
      <c r="BA18" s="782">
        <f t="shared" si="34"/>
        <v>78.356043956043948</v>
      </c>
      <c r="BB18" s="490">
        <v>89024000</v>
      </c>
      <c r="BC18" s="492">
        <f t="shared" si="8"/>
        <v>97.828571428571436</v>
      </c>
    </row>
    <row r="19" spans="1:57">
      <c r="A19" s="30">
        <v>15</v>
      </c>
      <c r="B19" s="49" t="s">
        <v>24</v>
      </c>
      <c r="C19" s="89">
        <v>109050000</v>
      </c>
      <c r="D19" s="78">
        <v>109050000</v>
      </c>
      <c r="E19" s="433">
        <v>109050000</v>
      </c>
      <c r="F19" s="35"/>
      <c r="G19" s="434">
        <f t="shared" si="38"/>
        <v>0</v>
      </c>
      <c r="H19" s="35">
        <v>15352000</v>
      </c>
      <c r="I19" s="458">
        <f t="shared" si="37"/>
        <v>14.077945896377809</v>
      </c>
      <c r="J19" s="35">
        <v>11748700</v>
      </c>
      <c r="K19" s="453">
        <f t="shared" si="9"/>
        <v>10.77368179734067</v>
      </c>
      <c r="L19" s="767">
        <f t="shared" si="10"/>
        <v>27100700</v>
      </c>
      <c r="M19" s="768">
        <f t="shared" si="11"/>
        <v>24.851627693718477</v>
      </c>
      <c r="N19" s="456">
        <v>19000000</v>
      </c>
      <c r="O19" s="455">
        <f t="shared" si="39"/>
        <v>1.2799858323083959</v>
      </c>
      <c r="P19" s="176">
        <f t="shared" si="13"/>
        <v>46100700</v>
      </c>
      <c r="Q19" s="466">
        <f t="shared" si="14"/>
        <v>42.274828060522694</v>
      </c>
      <c r="R19" s="181">
        <v>8568000</v>
      </c>
      <c r="S19" s="98">
        <f t="shared" si="15"/>
        <v>7.8569463548830809</v>
      </c>
      <c r="T19" s="96">
        <f t="shared" si="16"/>
        <v>54668700</v>
      </c>
      <c r="U19" s="98">
        <f t="shared" si="17"/>
        <v>50.131774415405772</v>
      </c>
      <c r="V19" s="89">
        <v>8976000</v>
      </c>
      <c r="W19" s="468">
        <f t="shared" si="18"/>
        <v>8.2310866574965615</v>
      </c>
      <c r="X19" s="33">
        <f t="shared" si="19"/>
        <v>63644700</v>
      </c>
      <c r="Y19" s="468">
        <f t="shared" si="20"/>
        <v>58.362861072902341</v>
      </c>
      <c r="Z19" s="773">
        <f t="shared" si="21"/>
        <v>36544000</v>
      </c>
      <c r="AA19" s="773">
        <f t="shared" si="22"/>
        <v>17.368018844688038</v>
      </c>
      <c r="AB19" s="236"/>
      <c r="AC19" s="85">
        <f t="shared" si="23"/>
        <v>0</v>
      </c>
      <c r="AD19" s="35">
        <f t="shared" si="24"/>
        <v>63644700</v>
      </c>
      <c r="AE19" s="85">
        <f t="shared" si="25"/>
        <v>58.362861072902341</v>
      </c>
      <c r="AF19" s="261">
        <v>5832000</v>
      </c>
      <c r="AG19" s="85">
        <f t="shared" si="1"/>
        <v>5.3480055020632733</v>
      </c>
      <c r="AH19" s="35">
        <f t="shared" si="2"/>
        <v>69476700</v>
      </c>
      <c r="AI19" s="85">
        <f t="shared" si="3"/>
        <v>63.710866574965607</v>
      </c>
      <c r="AJ19" s="395">
        <v>11853000</v>
      </c>
      <c r="AK19" s="434">
        <f t="shared" si="26"/>
        <v>10.869325997248968</v>
      </c>
      <c r="AL19" s="469">
        <f t="shared" si="27"/>
        <v>81329700</v>
      </c>
      <c r="AM19" s="434">
        <f t="shared" si="28"/>
        <v>74.580192572214571</v>
      </c>
      <c r="AN19" s="777">
        <f t="shared" si="29"/>
        <v>17685000</v>
      </c>
      <c r="AO19" s="777">
        <f t="shared" si="30"/>
        <v>16.217331499312241</v>
      </c>
      <c r="AP19" s="50">
        <v>4910000</v>
      </c>
      <c r="AQ19" s="85">
        <f t="shared" si="31"/>
        <v>4.5025217790004586</v>
      </c>
      <c r="AR19" s="35">
        <f t="shared" si="35"/>
        <v>86239700</v>
      </c>
      <c r="AS19" s="109">
        <f t="shared" si="4"/>
        <v>79.082714351215046</v>
      </c>
      <c r="AT19" s="50">
        <v>9720000</v>
      </c>
      <c r="AU19" s="85">
        <f t="shared" si="5"/>
        <v>8.9133425034387894</v>
      </c>
      <c r="AV19" s="35">
        <f t="shared" si="32"/>
        <v>95959700</v>
      </c>
      <c r="AW19" s="478">
        <f t="shared" si="6"/>
        <v>87.99605685465383</v>
      </c>
      <c r="AX19" s="35"/>
      <c r="AY19" s="489">
        <f t="shared" si="7"/>
        <v>0</v>
      </c>
      <c r="AZ19" s="782">
        <f t="shared" si="33"/>
        <v>14630000</v>
      </c>
      <c r="BA19" s="782">
        <f t="shared" si="34"/>
        <v>13.415864282439248</v>
      </c>
      <c r="BB19" s="490">
        <v>108303700</v>
      </c>
      <c r="BC19" s="492">
        <f t="shared" si="8"/>
        <v>99.315635029802834</v>
      </c>
    </row>
    <row r="20" spans="1:57" ht="21">
      <c r="A20" s="30">
        <v>16</v>
      </c>
      <c r="B20" s="49" t="s">
        <v>26</v>
      </c>
      <c r="C20" s="89">
        <v>210000000</v>
      </c>
      <c r="D20" s="78">
        <v>210000000</v>
      </c>
      <c r="E20" s="433">
        <v>210000000</v>
      </c>
      <c r="F20" s="35"/>
      <c r="G20" s="434">
        <f t="shared" si="38"/>
        <v>0</v>
      </c>
      <c r="H20" s="35"/>
      <c r="I20" s="452" t="s">
        <v>28</v>
      </c>
      <c r="J20" s="35">
        <v>202909200</v>
      </c>
      <c r="K20" s="453">
        <f t="shared" si="9"/>
        <v>96.623428571428576</v>
      </c>
      <c r="L20" s="767">
        <f t="shared" si="10"/>
        <v>202909200</v>
      </c>
      <c r="M20" s="768">
        <f t="shared" si="11"/>
        <v>96.623428571428576</v>
      </c>
      <c r="N20" s="205">
        <v>2209900</v>
      </c>
      <c r="O20" s="455">
        <f t="shared" si="39"/>
        <v>2.8452884847509453E-2</v>
      </c>
      <c r="P20" s="176">
        <f t="shared" si="13"/>
        <v>205119100</v>
      </c>
      <c r="Q20" s="466">
        <f t="shared" si="14"/>
        <v>97.675761904761899</v>
      </c>
      <c r="R20" s="467"/>
      <c r="S20" s="98">
        <f t="shared" si="15"/>
        <v>0</v>
      </c>
      <c r="T20" s="96">
        <f t="shared" si="16"/>
        <v>205119100</v>
      </c>
      <c r="U20" s="98">
        <f t="shared" si="17"/>
        <v>97.675761904761899</v>
      </c>
      <c r="V20" s="89"/>
      <c r="W20" s="468">
        <f t="shared" si="18"/>
        <v>0</v>
      </c>
      <c r="X20" s="33">
        <f t="shared" si="19"/>
        <v>205119100</v>
      </c>
      <c r="Y20" s="468">
        <f t="shared" si="20"/>
        <v>97.675761904761899</v>
      </c>
      <c r="Z20" s="773">
        <f t="shared" si="21"/>
        <v>2209900</v>
      </c>
      <c r="AA20" s="773">
        <f t="shared" si="22"/>
        <v>2.8452884847509453E-2</v>
      </c>
      <c r="AB20" s="50"/>
      <c r="AC20" s="85">
        <f t="shared" si="23"/>
        <v>0</v>
      </c>
      <c r="AD20" s="35">
        <f t="shared" si="24"/>
        <v>205119100</v>
      </c>
      <c r="AE20" s="85">
        <f t="shared" si="25"/>
        <v>97.675761904761899</v>
      </c>
      <c r="AF20" s="261"/>
      <c r="AG20" s="85"/>
      <c r="AH20" s="35">
        <f t="shared" si="2"/>
        <v>205119100</v>
      </c>
      <c r="AI20" s="85">
        <f t="shared" si="3"/>
        <v>97.675761904761899</v>
      </c>
      <c r="AJ20" s="395"/>
      <c r="AK20" s="434">
        <f t="shared" si="26"/>
        <v>0</v>
      </c>
      <c r="AL20" s="469">
        <f t="shared" si="27"/>
        <v>205119100</v>
      </c>
      <c r="AM20" s="434">
        <f t="shared" si="28"/>
        <v>97.675761904761899</v>
      </c>
      <c r="AN20" s="777">
        <f t="shared" si="29"/>
        <v>0</v>
      </c>
      <c r="AO20" s="777">
        <f t="shared" si="30"/>
        <v>0</v>
      </c>
      <c r="AP20" s="35"/>
      <c r="AQ20" s="85">
        <f t="shared" si="31"/>
        <v>0</v>
      </c>
      <c r="AR20" s="35">
        <f t="shared" si="35"/>
        <v>205119100</v>
      </c>
      <c r="AS20" s="109">
        <f t="shared" si="4"/>
        <v>97.675761904761899</v>
      </c>
      <c r="AT20" s="50"/>
      <c r="AU20" s="85">
        <f t="shared" si="5"/>
        <v>0</v>
      </c>
      <c r="AV20" s="35">
        <f t="shared" si="32"/>
        <v>205119100</v>
      </c>
      <c r="AW20" s="85">
        <f t="shared" si="6"/>
        <v>97.675761904761899</v>
      </c>
      <c r="AX20" s="35"/>
      <c r="AY20" s="489">
        <f t="shared" si="7"/>
        <v>0</v>
      </c>
      <c r="AZ20" s="782">
        <f t="shared" si="33"/>
        <v>0</v>
      </c>
      <c r="BA20" s="782">
        <f t="shared" si="34"/>
        <v>0</v>
      </c>
      <c r="BB20" s="490">
        <f>F20+H20+J20+N20+R20+V20+AB20+AF20+AJ20+AP20+AT20+AX20</f>
        <v>205119100</v>
      </c>
      <c r="BC20" s="492">
        <f t="shared" si="8"/>
        <v>97.675761904761899</v>
      </c>
    </row>
    <row r="21" spans="1:57" s="260" customFormat="1">
      <c r="A21" s="556">
        <v>17</v>
      </c>
      <c r="B21" s="557" t="s">
        <v>27</v>
      </c>
      <c r="C21" s="558">
        <v>31200000</v>
      </c>
      <c r="D21" s="559">
        <v>31200000</v>
      </c>
      <c r="E21" s="626" t="s">
        <v>28</v>
      </c>
      <c r="F21" s="626" t="s">
        <v>28</v>
      </c>
      <c r="G21" s="626" t="s">
        <v>28</v>
      </c>
      <c r="H21" s="626" t="s">
        <v>28</v>
      </c>
      <c r="I21" s="626" t="s">
        <v>28</v>
      </c>
      <c r="J21" s="626" t="s">
        <v>28</v>
      </c>
      <c r="K21" s="626" t="s">
        <v>28</v>
      </c>
      <c r="L21" s="769" t="s">
        <v>28</v>
      </c>
      <c r="M21" s="769" t="s">
        <v>28</v>
      </c>
      <c r="N21" s="626" t="s">
        <v>28</v>
      </c>
      <c r="O21" s="626" t="s">
        <v>28</v>
      </c>
      <c r="P21" s="626" t="s">
        <v>28</v>
      </c>
      <c r="Q21" s="626" t="s">
        <v>28</v>
      </c>
      <c r="R21" s="626" t="s">
        <v>28</v>
      </c>
      <c r="S21" s="626" t="s">
        <v>28</v>
      </c>
      <c r="T21" s="626" t="s">
        <v>28</v>
      </c>
      <c r="U21" s="626" t="s">
        <v>28</v>
      </c>
      <c r="V21" s="626" t="s">
        <v>28</v>
      </c>
      <c r="W21" s="626" t="s">
        <v>28</v>
      </c>
      <c r="X21" s="626" t="s">
        <v>28</v>
      </c>
      <c r="Y21" s="626" t="s">
        <v>28</v>
      </c>
      <c r="Z21" s="773" t="e">
        <f>N21+R21+V21</f>
        <v>#VALUE!</v>
      </c>
      <c r="AA21" s="773" t="e">
        <f t="shared" si="22"/>
        <v>#VALUE!</v>
      </c>
      <c r="AB21" s="626" t="s">
        <v>28</v>
      </c>
      <c r="AC21" s="626" t="s">
        <v>28</v>
      </c>
      <c r="AD21" s="626" t="s">
        <v>28</v>
      </c>
      <c r="AE21" s="626" t="s">
        <v>28</v>
      </c>
      <c r="AF21" s="626" t="s">
        <v>28</v>
      </c>
      <c r="AG21" s="626" t="s">
        <v>28</v>
      </c>
      <c r="AH21" s="626" t="s">
        <v>28</v>
      </c>
      <c r="AI21" s="626" t="s">
        <v>28</v>
      </c>
      <c r="AJ21" s="626" t="s">
        <v>28</v>
      </c>
      <c r="AK21" s="626" t="s">
        <v>28</v>
      </c>
      <c r="AL21" s="626" t="s">
        <v>28</v>
      </c>
      <c r="AM21" s="626" t="s">
        <v>28</v>
      </c>
      <c r="AN21" s="777" t="e">
        <f t="shared" si="29"/>
        <v>#VALUE!</v>
      </c>
      <c r="AO21" s="777" t="e">
        <f t="shared" si="30"/>
        <v>#VALUE!</v>
      </c>
      <c r="AP21" s="626" t="s">
        <v>28</v>
      </c>
      <c r="AQ21" s="626" t="s">
        <v>28</v>
      </c>
      <c r="AR21" s="626" t="s">
        <v>28</v>
      </c>
      <c r="AS21" s="626" t="s">
        <v>28</v>
      </c>
      <c r="AT21" s="707"/>
      <c r="AU21" s="708">
        <v>0</v>
      </c>
      <c r="AV21" s="707">
        <v>0</v>
      </c>
      <c r="AW21" s="708">
        <v>0</v>
      </c>
      <c r="AX21" s="707"/>
      <c r="AY21" s="709">
        <f>-BG20</f>
        <v>0</v>
      </c>
      <c r="AZ21" s="782" t="e">
        <f t="shared" si="33"/>
        <v>#VALUE!</v>
      </c>
      <c r="BA21" s="782" t="e">
        <f t="shared" si="34"/>
        <v>#VALUE!</v>
      </c>
      <c r="BB21" s="709">
        <f>-BH20</f>
        <v>0</v>
      </c>
      <c r="BC21" s="710">
        <f>-BJ19</f>
        <v>0</v>
      </c>
      <c r="BE21" s="9"/>
    </row>
    <row r="22" spans="1:57" ht="21">
      <c r="A22" s="30">
        <v>18</v>
      </c>
      <c r="B22" s="31" t="s">
        <v>30</v>
      </c>
      <c r="C22" s="89">
        <v>100033600</v>
      </c>
      <c r="D22" s="78">
        <v>100033600</v>
      </c>
      <c r="E22" s="433">
        <v>100033600</v>
      </c>
      <c r="F22" s="35"/>
      <c r="G22" s="434">
        <f t="shared" si="38"/>
        <v>0</v>
      </c>
      <c r="H22" s="35"/>
      <c r="I22" s="452" t="s">
        <v>28</v>
      </c>
      <c r="J22" s="35"/>
      <c r="K22" s="453">
        <f t="shared" si="9"/>
        <v>0</v>
      </c>
      <c r="L22" s="767">
        <f t="shared" si="10"/>
        <v>0</v>
      </c>
      <c r="M22" s="768">
        <f t="shared" si="11"/>
        <v>0</v>
      </c>
      <c r="N22" s="205">
        <v>98666200</v>
      </c>
      <c r="O22" s="455">
        <v>98</v>
      </c>
      <c r="P22" s="176">
        <f t="shared" si="13"/>
        <v>98666200</v>
      </c>
      <c r="Q22" s="466">
        <f t="shared" si="14"/>
        <v>98.63305929207786</v>
      </c>
      <c r="R22" s="456"/>
      <c r="S22" s="98">
        <f t="shared" si="15"/>
        <v>0</v>
      </c>
      <c r="T22" s="96">
        <f t="shared" si="16"/>
        <v>98666200</v>
      </c>
      <c r="U22" s="98">
        <f t="shared" si="17"/>
        <v>98.63305929207786</v>
      </c>
      <c r="V22" s="89"/>
      <c r="W22" s="468">
        <f t="shared" si="18"/>
        <v>0</v>
      </c>
      <c r="X22" s="33">
        <f t="shared" si="19"/>
        <v>98666200</v>
      </c>
      <c r="Y22" s="468">
        <f t="shared" si="20"/>
        <v>98.63305929207786</v>
      </c>
      <c r="Z22" s="773">
        <f t="shared" si="21"/>
        <v>98666200</v>
      </c>
      <c r="AA22" s="773">
        <f t="shared" si="22"/>
        <v>98</v>
      </c>
      <c r="AB22" s="50"/>
      <c r="AC22" s="85">
        <f t="shared" si="23"/>
        <v>0</v>
      </c>
      <c r="AD22" s="35">
        <f t="shared" si="24"/>
        <v>98666200</v>
      </c>
      <c r="AE22" s="85">
        <f t="shared" si="25"/>
        <v>98.63305929207786</v>
      </c>
      <c r="AF22" s="261">
        <v>0</v>
      </c>
      <c r="AG22" s="261">
        <v>0</v>
      </c>
      <c r="AH22" s="35">
        <f t="shared" si="2"/>
        <v>98666200</v>
      </c>
      <c r="AI22" s="85">
        <f t="shared" si="3"/>
        <v>98.63305929207786</v>
      </c>
      <c r="AJ22" s="395"/>
      <c r="AK22" s="434">
        <f t="shared" si="26"/>
        <v>0</v>
      </c>
      <c r="AL22" s="469">
        <f t="shared" si="27"/>
        <v>98666200</v>
      </c>
      <c r="AM22" s="434">
        <f t="shared" si="28"/>
        <v>98.63305929207786</v>
      </c>
      <c r="AN22" s="777">
        <f t="shared" si="29"/>
        <v>0</v>
      </c>
      <c r="AO22" s="777">
        <f t="shared" si="30"/>
        <v>0</v>
      </c>
      <c r="AP22" s="35"/>
      <c r="AQ22" s="85">
        <f t="shared" ref="AQ22:AQ53" si="40">AP22/E22*100</f>
        <v>0</v>
      </c>
      <c r="AR22" s="35">
        <f t="shared" ref="AR22:AR53" si="41">F22+H22+J22+N22+R22+V22+AB22+AF22+AJ22+AP22</f>
        <v>98666200</v>
      </c>
      <c r="AS22" s="109">
        <f t="shared" ref="AS22:AS53" si="42">AR22/E22*100</f>
        <v>98.63305929207786</v>
      </c>
      <c r="AT22" s="50"/>
      <c r="AU22" s="85">
        <f t="shared" ref="AU22:AU53" si="43">AT22/E22*100</f>
        <v>0</v>
      </c>
      <c r="AV22" s="35">
        <f t="shared" ref="AV22:AV53" si="44">F22+H22+J22+N22+R22+V22+AB22+AF22+AJ22+AP22+AT22</f>
        <v>98666200</v>
      </c>
      <c r="AW22" s="85">
        <f t="shared" ref="AW22:AW53" si="45">AV22/E22*100</f>
        <v>98.63305929207786</v>
      </c>
      <c r="AX22" s="35"/>
      <c r="AY22" s="489">
        <f t="shared" ref="AY22:AY53" si="46">AX22/E22*100</f>
        <v>0</v>
      </c>
      <c r="AZ22" s="782">
        <f t="shared" si="33"/>
        <v>0</v>
      </c>
      <c r="BA22" s="782">
        <f t="shared" si="34"/>
        <v>0</v>
      </c>
      <c r="BB22" s="490">
        <f>F22+H22+J22+N22+R22+V22+AB22+AF22+AJ22+AP22+AT22+AX22</f>
        <v>98666200</v>
      </c>
      <c r="BC22" s="492">
        <f t="shared" ref="BC22:BC53" si="47">BB22/E22*100</f>
        <v>98.63305929207786</v>
      </c>
    </row>
    <row r="23" spans="1:57">
      <c r="A23" s="30">
        <v>19</v>
      </c>
      <c r="B23" s="31" t="s">
        <v>31</v>
      </c>
      <c r="C23" s="89">
        <v>132050000</v>
      </c>
      <c r="D23" s="78">
        <v>132050000</v>
      </c>
      <c r="E23" s="433">
        <v>182050000</v>
      </c>
      <c r="F23" s="35"/>
      <c r="G23" s="434">
        <f t="shared" si="38"/>
        <v>0</v>
      </c>
      <c r="H23" s="35"/>
      <c r="I23" s="452" t="s">
        <v>28</v>
      </c>
      <c r="J23" s="35"/>
      <c r="K23" s="453">
        <f t="shared" si="9"/>
        <v>0</v>
      </c>
      <c r="L23" s="767">
        <f t="shared" si="10"/>
        <v>0</v>
      </c>
      <c r="M23" s="768">
        <f t="shared" si="11"/>
        <v>0</v>
      </c>
      <c r="N23" s="205">
        <v>20822600</v>
      </c>
      <c r="O23" s="455">
        <f t="shared" si="39"/>
        <v>20.822599999999998</v>
      </c>
      <c r="P23" s="176">
        <f t="shared" si="13"/>
        <v>20822600</v>
      </c>
      <c r="Q23" s="466">
        <f t="shared" si="14"/>
        <v>15.768723968193864</v>
      </c>
      <c r="R23" s="205"/>
      <c r="S23" s="98">
        <f t="shared" si="15"/>
        <v>0</v>
      </c>
      <c r="T23" s="96">
        <f t="shared" si="16"/>
        <v>20822600</v>
      </c>
      <c r="U23" s="98">
        <f t="shared" si="17"/>
        <v>15.768723968193864</v>
      </c>
      <c r="V23" s="471">
        <v>20822600</v>
      </c>
      <c r="W23" s="34">
        <f t="shared" si="18"/>
        <v>15.768723968193864</v>
      </c>
      <c r="X23" s="33">
        <f t="shared" si="19"/>
        <v>41645200</v>
      </c>
      <c r="Y23" s="468">
        <f t="shared" si="20"/>
        <v>31.537447936387728</v>
      </c>
      <c r="Z23" s="773">
        <f t="shared" si="21"/>
        <v>41645200</v>
      </c>
      <c r="AA23" s="773">
        <f t="shared" si="22"/>
        <v>36.591323968193862</v>
      </c>
      <c r="AB23" s="50"/>
      <c r="AC23" s="85">
        <f t="shared" si="23"/>
        <v>0</v>
      </c>
      <c r="AD23" s="35">
        <f t="shared" si="24"/>
        <v>41645200</v>
      </c>
      <c r="AE23" s="85">
        <f t="shared" si="25"/>
        <v>31.537447936387728</v>
      </c>
      <c r="AF23" s="261">
        <v>0</v>
      </c>
      <c r="AG23" s="261">
        <v>0</v>
      </c>
      <c r="AH23" s="35">
        <f t="shared" si="2"/>
        <v>41645200</v>
      </c>
      <c r="AI23" s="85">
        <f t="shared" si="3"/>
        <v>31.537447936387728</v>
      </c>
      <c r="AJ23" s="395"/>
      <c r="AK23" s="434">
        <f t="shared" si="26"/>
        <v>0</v>
      </c>
      <c r="AL23" s="469">
        <f t="shared" si="27"/>
        <v>41645200</v>
      </c>
      <c r="AM23" s="434">
        <f t="shared" si="28"/>
        <v>22.875693490799232</v>
      </c>
      <c r="AN23" s="777">
        <f t="shared" si="29"/>
        <v>0</v>
      </c>
      <c r="AO23" s="777">
        <f t="shared" si="30"/>
        <v>0</v>
      </c>
      <c r="AP23" s="50">
        <v>81321000</v>
      </c>
      <c r="AQ23" s="85">
        <f t="shared" si="40"/>
        <v>44.669596264762426</v>
      </c>
      <c r="AR23" s="35">
        <f t="shared" si="41"/>
        <v>122966200</v>
      </c>
      <c r="AS23" s="109">
        <f t="shared" si="42"/>
        <v>67.545289755561654</v>
      </c>
      <c r="AT23" s="50"/>
      <c r="AU23" s="85">
        <f t="shared" si="43"/>
        <v>0</v>
      </c>
      <c r="AV23" s="35">
        <f t="shared" si="44"/>
        <v>122966200</v>
      </c>
      <c r="AW23" s="85">
        <f t="shared" si="45"/>
        <v>67.545289755561654</v>
      </c>
      <c r="AX23" s="35">
        <v>54400000</v>
      </c>
      <c r="AY23" s="489">
        <f t="shared" si="46"/>
        <v>29.881900576764625</v>
      </c>
      <c r="AZ23" s="782">
        <f t="shared" si="33"/>
        <v>135721000</v>
      </c>
      <c r="BA23" s="782">
        <f t="shared" si="34"/>
        <v>74.551496841527054</v>
      </c>
      <c r="BB23" s="490">
        <f>F23+H23+J23+N23+R23+V23+AB23+AF23+AJ23+AP23+AT23+AX23</f>
        <v>177366200</v>
      </c>
      <c r="BC23" s="492">
        <f t="shared" si="47"/>
        <v>97.42719033232629</v>
      </c>
    </row>
    <row r="24" spans="1:57">
      <c r="A24" s="30">
        <v>20</v>
      </c>
      <c r="B24" s="38" t="s">
        <v>32</v>
      </c>
      <c r="C24" s="89">
        <v>120375600</v>
      </c>
      <c r="D24" s="78">
        <v>120375600</v>
      </c>
      <c r="E24" s="433">
        <v>120375600</v>
      </c>
      <c r="F24" s="35"/>
      <c r="G24" s="434">
        <f t="shared" si="38"/>
        <v>0</v>
      </c>
      <c r="H24" s="35"/>
      <c r="I24" s="452" t="s">
        <v>28</v>
      </c>
      <c r="J24" s="35"/>
      <c r="K24" s="453">
        <f t="shared" si="9"/>
        <v>0</v>
      </c>
      <c r="L24" s="767">
        <f t="shared" si="10"/>
        <v>0</v>
      </c>
      <c r="M24" s="768">
        <f t="shared" si="11"/>
        <v>0</v>
      </c>
      <c r="N24" s="206">
        <v>1800000</v>
      </c>
      <c r="O24" s="455">
        <f t="shared" si="39"/>
        <v>0.52147461432606645</v>
      </c>
      <c r="P24" s="176">
        <f t="shared" si="13"/>
        <v>1800000</v>
      </c>
      <c r="Q24" s="466">
        <f t="shared" si="14"/>
        <v>1.4953196494970742</v>
      </c>
      <c r="R24" s="472"/>
      <c r="S24" s="98">
        <f t="shared" si="15"/>
        <v>0</v>
      </c>
      <c r="T24" s="96">
        <f t="shared" si="16"/>
        <v>1800000</v>
      </c>
      <c r="U24" s="98">
        <f t="shared" si="17"/>
        <v>1.4953196494970742</v>
      </c>
      <c r="V24" s="89">
        <v>1300000</v>
      </c>
      <c r="W24" s="468">
        <f t="shared" si="18"/>
        <v>1.0799530801923314</v>
      </c>
      <c r="X24" s="33">
        <f t="shared" si="19"/>
        <v>3100000</v>
      </c>
      <c r="Y24" s="468">
        <f t="shared" si="20"/>
        <v>2.5752727296894053</v>
      </c>
      <c r="Z24" s="773">
        <f t="shared" si="21"/>
        <v>3100000</v>
      </c>
      <c r="AA24" s="773">
        <f t="shared" si="22"/>
        <v>1.6014276945183978</v>
      </c>
      <c r="AB24" s="50">
        <v>107018200</v>
      </c>
      <c r="AC24" s="85">
        <f t="shared" si="23"/>
        <v>88.903565174337658</v>
      </c>
      <c r="AD24" s="35">
        <f t="shared" si="24"/>
        <v>110118200</v>
      </c>
      <c r="AE24" s="85">
        <f t="shared" si="25"/>
        <v>91.47883790402706</v>
      </c>
      <c r="AF24" s="261">
        <v>1200000</v>
      </c>
      <c r="AG24" s="85">
        <f t="shared" si="1"/>
        <v>0.99687976633138276</v>
      </c>
      <c r="AH24" s="35">
        <f t="shared" si="2"/>
        <v>111318200</v>
      </c>
      <c r="AI24" s="85">
        <f t="shared" si="3"/>
        <v>92.475717670358449</v>
      </c>
      <c r="AJ24" s="395">
        <v>2000000</v>
      </c>
      <c r="AK24" s="434">
        <f t="shared" si="26"/>
        <v>1.6614662772189714</v>
      </c>
      <c r="AL24" s="469">
        <f t="shared" si="27"/>
        <v>113318200</v>
      </c>
      <c r="AM24" s="434">
        <f t="shared" si="28"/>
        <v>94.137183947577412</v>
      </c>
      <c r="AN24" s="777">
        <f t="shared" si="29"/>
        <v>110218200</v>
      </c>
      <c r="AO24" s="777">
        <f t="shared" si="30"/>
        <v>91.561911217888024</v>
      </c>
      <c r="AP24" s="50">
        <v>2400000</v>
      </c>
      <c r="AQ24" s="85">
        <f t="shared" si="40"/>
        <v>1.9937595326627655</v>
      </c>
      <c r="AR24" s="35">
        <f t="shared" si="41"/>
        <v>115718200</v>
      </c>
      <c r="AS24" s="109">
        <f t="shared" si="42"/>
        <v>96.130943480240177</v>
      </c>
      <c r="AT24" s="50">
        <v>630000</v>
      </c>
      <c r="AU24" s="85">
        <f t="shared" si="43"/>
        <v>0.52336187732397588</v>
      </c>
      <c r="AV24" s="35">
        <f t="shared" si="44"/>
        <v>116348200</v>
      </c>
      <c r="AW24" s="85">
        <f t="shared" si="45"/>
        <v>96.654305357564155</v>
      </c>
      <c r="AX24" s="35">
        <v>2940000</v>
      </c>
      <c r="AY24" s="489">
        <f t="shared" si="46"/>
        <v>2.4423554275118877</v>
      </c>
      <c r="AZ24" s="782">
        <f t="shared" si="33"/>
        <v>5970000</v>
      </c>
      <c r="BA24" s="782">
        <f t="shared" si="34"/>
        <v>4.9594768374986291</v>
      </c>
      <c r="BB24" s="490">
        <f>F24+H24+J24+N24+R24+V24+AB24+AF24+AJ24+AP24+AT24+AX24</f>
        <v>119288200</v>
      </c>
      <c r="BC24" s="492">
        <f t="shared" si="47"/>
        <v>99.09666078507604</v>
      </c>
    </row>
    <row r="25" spans="1:57">
      <c r="A25" s="30">
        <v>21</v>
      </c>
      <c r="B25" s="38" t="s">
        <v>33</v>
      </c>
      <c r="C25" s="89">
        <v>36760000</v>
      </c>
      <c r="D25" s="78">
        <v>36760000</v>
      </c>
      <c r="E25" s="433">
        <v>36760000</v>
      </c>
      <c r="F25" s="35"/>
      <c r="G25" s="434">
        <f t="shared" si="38"/>
        <v>0</v>
      </c>
      <c r="H25" s="35"/>
      <c r="I25" s="452" t="s">
        <v>28</v>
      </c>
      <c r="J25" s="35"/>
      <c r="K25" s="453">
        <f t="shared" si="9"/>
        <v>0</v>
      </c>
      <c r="L25" s="767">
        <f t="shared" si="10"/>
        <v>0</v>
      </c>
      <c r="M25" s="768">
        <f t="shared" si="11"/>
        <v>0</v>
      </c>
      <c r="N25" s="456">
        <v>440000</v>
      </c>
      <c r="O25" s="455">
        <f t="shared" si="39"/>
        <v>0.19700533974018578</v>
      </c>
      <c r="P25" s="176">
        <f t="shared" si="13"/>
        <v>440000</v>
      </c>
      <c r="Q25" s="466">
        <f t="shared" si="14"/>
        <v>1.1969532100108813</v>
      </c>
      <c r="R25" s="467"/>
      <c r="S25" s="98">
        <f t="shared" si="15"/>
        <v>0</v>
      </c>
      <c r="T25" s="96">
        <f t="shared" si="16"/>
        <v>440000</v>
      </c>
      <c r="U25" s="98">
        <f t="shared" si="17"/>
        <v>1.1969532100108813</v>
      </c>
      <c r="V25" s="89">
        <v>621500</v>
      </c>
      <c r="W25" s="468">
        <f t="shared" si="18"/>
        <v>1.69069640914037</v>
      </c>
      <c r="X25" s="33">
        <f t="shared" si="19"/>
        <v>1061500</v>
      </c>
      <c r="Y25" s="468">
        <f t="shared" si="20"/>
        <v>2.8876496191512513</v>
      </c>
      <c r="Z25" s="773">
        <f t="shared" si="21"/>
        <v>1061500</v>
      </c>
      <c r="AA25" s="773">
        <f t="shared" si="22"/>
        <v>1.8877017488805559</v>
      </c>
      <c r="AB25" s="50"/>
      <c r="AC25" s="85">
        <f t="shared" si="23"/>
        <v>0</v>
      </c>
      <c r="AD25" s="35">
        <f t="shared" si="24"/>
        <v>1061500</v>
      </c>
      <c r="AE25" s="85">
        <f t="shared" si="25"/>
        <v>2.8876496191512513</v>
      </c>
      <c r="AF25" s="261">
        <v>1464500</v>
      </c>
      <c r="AG25" s="85">
        <f t="shared" si="1"/>
        <v>3.9839499455930358</v>
      </c>
      <c r="AH25" s="35">
        <f t="shared" si="2"/>
        <v>2526000</v>
      </c>
      <c r="AI25" s="85">
        <f t="shared" si="3"/>
        <v>6.8715995647442876</v>
      </c>
      <c r="AJ25" s="395">
        <v>17216000</v>
      </c>
      <c r="AK25" s="434">
        <f t="shared" si="26"/>
        <v>46.833514689880303</v>
      </c>
      <c r="AL25" s="469">
        <f t="shared" si="27"/>
        <v>19742000</v>
      </c>
      <c r="AM25" s="434">
        <f t="shared" si="28"/>
        <v>53.705114254624597</v>
      </c>
      <c r="AN25" s="777">
        <f t="shared" si="29"/>
        <v>18680500</v>
      </c>
      <c r="AO25" s="777">
        <f t="shared" si="30"/>
        <v>50.817464635473343</v>
      </c>
      <c r="AP25" s="236">
        <v>2420400</v>
      </c>
      <c r="AQ25" s="85">
        <f t="shared" si="40"/>
        <v>6.5843307943416747</v>
      </c>
      <c r="AR25" s="35">
        <f t="shared" si="41"/>
        <v>22162400</v>
      </c>
      <c r="AS25" s="109">
        <f t="shared" si="42"/>
        <v>60.289445048966272</v>
      </c>
      <c r="AT25" s="50">
        <v>13507000</v>
      </c>
      <c r="AU25" s="85">
        <f t="shared" si="43"/>
        <v>36.743743199129483</v>
      </c>
      <c r="AV25" s="35">
        <f t="shared" si="44"/>
        <v>35669400</v>
      </c>
      <c r="AW25" s="85">
        <f t="shared" si="45"/>
        <v>97.033188248095755</v>
      </c>
      <c r="AX25" s="35">
        <v>1090600</v>
      </c>
      <c r="AY25" s="489">
        <f t="shared" si="46"/>
        <v>2.9668117519042436</v>
      </c>
      <c r="AZ25" s="782">
        <f t="shared" si="33"/>
        <v>17018000</v>
      </c>
      <c r="BA25" s="782">
        <f t="shared" si="34"/>
        <v>46.294885745375403</v>
      </c>
      <c r="BB25" s="490">
        <f>F25+H25+J25+N25+R25+V25+AB25+AF25+AJ25+AP25+AT25+AX25</f>
        <v>36760000</v>
      </c>
      <c r="BC25" s="718">
        <f t="shared" si="47"/>
        <v>100</v>
      </c>
    </row>
    <row r="26" spans="1:57">
      <c r="A26" s="30">
        <v>22</v>
      </c>
      <c r="B26" s="31" t="s">
        <v>34</v>
      </c>
      <c r="C26" s="89">
        <v>245295000</v>
      </c>
      <c r="D26" s="78">
        <v>245295000</v>
      </c>
      <c r="E26" s="433">
        <v>245295000</v>
      </c>
      <c r="F26" s="35"/>
      <c r="G26" s="434">
        <f t="shared" si="38"/>
        <v>0</v>
      </c>
      <c r="H26" s="35"/>
      <c r="I26" s="452" t="s">
        <v>28</v>
      </c>
      <c r="J26" s="35"/>
      <c r="K26" s="453">
        <f t="shared" si="9"/>
        <v>0</v>
      </c>
      <c r="L26" s="767">
        <f t="shared" si="10"/>
        <v>0</v>
      </c>
      <c r="M26" s="768">
        <f t="shared" si="11"/>
        <v>0</v>
      </c>
      <c r="N26" s="205">
        <v>13743050</v>
      </c>
      <c r="O26" s="455">
        <f t="shared" si="39"/>
        <v>8.0841470588235289</v>
      </c>
      <c r="P26" s="176">
        <f t="shared" si="13"/>
        <v>13743050</v>
      </c>
      <c r="Q26" s="466">
        <f t="shared" si="14"/>
        <v>5.6026621007358486</v>
      </c>
      <c r="R26" s="467"/>
      <c r="S26" s="98">
        <f t="shared" si="15"/>
        <v>0</v>
      </c>
      <c r="T26" s="96">
        <f t="shared" si="16"/>
        <v>13743050</v>
      </c>
      <c r="U26" s="98">
        <f t="shared" si="17"/>
        <v>5.6026621007358486</v>
      </c>
      <c r="V26" s="89">
        <v>88146900</v>
      </c>
      <c r="W26" s="34">
        <f t="shared" si="18"/>
        <v>35.935057787561917</v>
      </c>
      <c r="X26" s="33">
        <f t="shared" si="19"/>
        <v>101889950</v>
      </c>
      <c r="Y26" s="468">
        <f t="shared" si="20"/>
        <v>41.537719888297765</v>
      </c>
      <c r="Z26" s="773">
        <f t="shared" si="21"/>
        <v>101889950</v>
      </c>
      <c r="AA26" s="773">
        <f t="shared" si="22"/>
        <v>44.019204846385449</v>
      </c>
      <c r="AB26" s="50">
        <v>94433500</v>
      </c>
      <c r="AC26" s="85">
        <f t="shared" si="23"/>
        <v>38.497931062598099</v>
      </c>
      <c r="AD26" s="35">
        <f t="shared" si="24"/>
        <v>196323450</v>
      </c>
      <c r="AE26" s="85">
        <f t="shared" si="25"/>
        <v>80.035650950895871</v>
      </c>
      <c r="AF26" s="261">
        <v>12011900</v>
      </c>
      <c r="AG26" s="85">
        <f t="shared" si="1"/>
        <v>4.8969200350598259</v>
      </c>
      <c r="AH26" s="35">
        <f t="shared" si="2"/>
        <v>208335350</v>
      </c>
      <c r="AI26" s="85">
        <f t="shared" si="3"/>
        <v>84.932570985955692</v>
      </c>
      <c r="AJ26" s="395">
        <v>13075700</v>
      </c>
      <c r="AK26" s="434">
        <f t="shared" si="26"/>
        <v>5.3306019282904256</v>
      </c>
      <c r="AL26" s="469">
        <f t="shared" si="27"/>
        <v>221411050</v>
      </c>
      <c r="AM26" s="434">
        <f t="shared" si="28"/>
        <v>90.263172914246113</v>
      </c>
      <c r="AN26" s="777">
        <f t="shared" si="29"/>
        <v>119521100</v>
      </c>
      <c r="AO26" s="777">
        <f t="shared" si="30"/>
        <v>48.725453025948354</v>
      </c>
      <c r="AP26" s="35">
        <v>13930450</v>
      </c>
      <c r="AQ26" s="85">
        <f t="shared" si="40"/>
        <v>5.6790599074583659</v>
      </c>
      <c r="AR26" s="35">
        <f t="shared" si="41"/>
        <v>235341500</v>
      </c>
      <c r="AS26" s="109">
        <f t="shared" si="42"/>
        <v>95.942232821704479</v>
      </c>
      <c r="AT26" s="50">
        <v>5780900</v>
      </c>
      <c r="AU26" s="85">
        <f t="shared" si="43"/>
        <v>2.3567133451558329</v>
      </c>
      <c r="AV26" s="35">
        <f t="shared" si="44"/>
        <v>241122400</v>
      </c>
      <c r="AW26" s="85">
        <f t="shared" si="45"/>
        <v>98.298946166860318</v>
      </c>
      <c r="AX26" s="35">
        <v>4103800</v>
      </c>
      <c r="AY26" s="489">
        <f t="shared" si="46"/>
        <v>1.6730059724005788</v>
      </c>
      <c r="AZ26" s="782">
        <f t="shared" si="33"/>
        <v>23815150</v>
      </c>
      <c r="BA26" s="782">
        <f t="shared" si="34"/>
        <v>9.7087792250147782</v>
      </c>
      <c r="BB26" s="490">
        <f>F26+H26+J26+N26+R26+V26+AB26+AF26+AJ26+AP26+AT26+AX26</f>
        <v>245226200</v>
      </c>
      <c r="BC26" s="718">
        <f t="shared" si="47"/>
        <v>99.971952139260893</v>
      </c>
    </row>
    <row r="27" spans="1:57" ht="21">
      <c r="A27" s="30">
        <v>23</v>
      </c>
      <c r="B27" s="31" t="s">
        <v>35</v>
      </c>
      <c r="C27" s="89">
        <v>100800000</v>
      </c>
      <c r="D27" s="78">
        <v>100800000</v>
      </c>
      <c r="E27" s="433">
        <v>100800000</v>
      </c>
      <c r="F27" s="89"/>
      <c r="G27" s="434">
        <f t="shared" si="38"/>
        <v>0</v>
      </c>
      <c r="H27" s="35"/>
      <c r="I27" s="452" t="s">
        <v>28</v>
      </c>
      <c r="J27" s="35"/>
      <c r="K27" s="453">
        <f t="shared" si="9"/>
        <v>0</v>
      </c>
      <c r="L27" s="767">
        <f t="shared" si="10"/>
        <v>0</v>
      </c>
      <c r="M27" s="768">
        <f t="shared" si="11"/>
        <v>0</v>
      </c>
      <c r="N27" s="459">
        <v>10800000</v>
      </c>
      <c r="O27" s="455">
        <f t="shared" si="39"/>
        <v>13.5</v>
      </c>
      <c r="P27" s="176">
        <f t="shared" si="13"/>
        <v>10800000</v>
      </c>
      <c r="Q27" s="466">
        <f t="shared" si="14"/>
        <v>10.714285714285714</v>
      </c>
      <c r="R27" s="469"/>
      <c r="S27" s="98">
        <f t="shared" si="15"/>
        <v>0</v>
      </c>
      <c r="T27" s="96">
        <f t="shared" si="16"/>
        <v>10800000</v>
      </c>
      <c r="U27" s="98">
        <f t="shared" si="17"/>
        <v>10.714285714285714</v>
      </c>
      <c r="V27" s="92">
        <v>9600000</v>
      </c>
      <c r="W27" s="468">
        <f t="shared" si="18"/>
        <v>9.5238095238095237</v>
      </c>
      <c r="X27" s="33">
        <f t="shared" si="19"/>
        <v>20400000</v>
      </c>
      <c r="Y27" s="468">
        <f t="shared" si="20"/>
        <v>20.238095238095237</v>
      </c>
      <c r="Z27" s="773">
        <f t="shared" si="21"/>
        <v>20400000</v>
      </c>
      <c r="AA27" s="773">
        <f t="shared" si="22"/>
        <v>23.023809523809526</v>
      </c>
      <c r="AB27" s="50"/>
      <c r="AC27" s="85">
        <f t="shared" si="23"/>
        <v>0</v>
      </c>
      <c r="AD27" s="35">
        <f t="shared" si="24"/>
        <v>20400000</v>
      </c>
      <c r="AE27" s="85">
        <f t="shared" si="25"/>
        <v>20.238095238095237</v>
      </c>
      <c r="AF27" s="261">
        <v>10200000</v>
      </c>
      <c r="AG27" s="85">
        <f t="shared" si="1"/>
        <v>10.119047619047619</v>
      </c>
      <c r="AH27" s="35">
        <f t="shared" si="2"/>
        <v>30600000</v>
      </c>
      <c r="AI27" s="85">
        <f t="shared" si="3"/>
        <v>30.357142857142854</v>
      </c>
      <c r="AJ27" s="395">
        <v>29350000</v>
      </c>
      <c r="AK27" s="434">
        <f t="shared" si="26"/>
        <v>29.117063492063494</v>
      </c>
      <c r="AL27" s="469">
        <f t="shared" si="27"/>
        <v>59950000</v>
      </c>
      <c r="AM27" s="434">
        <f t="shared" si="28"/>
        <v>59.474206349206348</v>
      </c>
      <c r="AN27" s="777">
        <f t="shared" si="29"/>
        <v>39550000</v>
      </c>
      <c r="AO27" s="777">
        <f t="shared" si="30"/>
        <v>39.236111111111114</v>
      </c>
      <c r="AP27" s="35">
        <v>10200000</v>
      </c>
      <c r="AQ27" s="85">
        <f t="shared" si="40"/>
        <v>10.119047619047619</v>
      </c>
      <c r="AR27" s="35">
        <f t="shared" si="41"/>
        <v>70150000</v>
      </c>
      <c r="AS27" s="109">
        <f t="shared" si="42"/>
        <v>69.593253968253961</v>
      </c>
      <c r="AT27" s="50">
        <v>14550000</v>
      </c>
      <c r="AU27" s="85">
        <f t="shared" si="43"/>
        <v>14.434523809523808</v>
      </c>
      <c r="AV27" s="35">
        <f t="shared" si="44"/>
        <v>84700000</v>
      </c>
      <c r="AW27" s="85">
        <f t="shared" si="45"/>
        <v>84.027777777777786</v>
      </c>
      <c r="AX27" s="35">
        <v>600000</v>
      </c>
      <c r="AY27" s="489">
        <f t="shared" si="46"/>
        <v>0.59523809523809523</v>
      </c>
      <c r="AZ27" s="782">
        <f t="shared" si="33"/>
        <v>25350000</v>
      </c>
      <c r="BA27" s="782">
        <f t="shared" si="34"/>
        <v>25.148809523809522</v>
      </c>
      <c r="BB27" s="490">
        <v>100800000</v>
      </c>
      <c r="BC27" s="718">
        <f t="shared" si="47"/>
        <v>100</v>
      </c>
    </row>
    <row r="28" spans="1:57">
      <c r="A28" s="30">
        <v>24</v>
      </c>
      <c r="B28" s="38" t="s">
        <v>36</v>
      </c>
      <c r="C28" s="89">
        <v>8600000</v>
      </c>
      <c r="D28" s="78">
        <v>8600000</v>
      </c>
      <c r="E28" s="433">
        <v>10900000</v>
      </c>
      <c r="F28" s="35"/>
      <c r="G28" s="434">
        <f t="shared" si="38"/>
        <v>0</v>
      </c>
      <c r="H28" s="35"/>
      <c r="I28" s="452" t="s">
        <v>28</v>
      </c>
      <c r="J28" s="35"/>
      <c r="K28" s="453">
        <f t="shared" si="9"/>
        <v>0</v>
      </c>
      <c r="L28" s="767">
        <f t="shared" si="10"/>
        <v>0</v>
      </c>
      <c r="M28" s="768">
        <f t="shared" si="11"/>
        <v>0</v>
      </c>
      <c r="N28" s="206">
        <v>1821000</v>
      </c>
      <c r="O28" s="455">
        <f>N28/E28*100</f>
        <v>16.706422018348626</v>
      </c>
      <c r="P28" s="176">
        <f t="shared" si="13"/>
        <v>1821000</v>
      </c>
      <c r="Q28" s="466">
        <f t="shared" si="14"/>
        <v>21.174418604651162</v>
      </c>
      <c r="R28" s="467"/>
      <c r="S28" s="98">
        <f t="shared" si="15"/>
        <v>0</v>
      </c>
      <c r="T28" s="96">
        <f t="shared" si="16"/>
        <v>1821000</v>
      </c>
      <c r="U28" s="98">
        <f t="shared" si="17"/>
        <v>21.174418604651162</v>
      </c>
      <c r="V28" s="89">
        <v>264000</v>
      </c>
      <c r="W28" s="468">
        <f>V28/E28*100</f>
        <v>2.4220183486238533</v>
      </c>
      <c r="X28" s="33">
        <f t="shared" si="19"/>
        <v>2085000</v>
      </c>
      <c r="Y28" s="468">
        <f t="shared" si="20"/>
        <v>24.244186046511629</v>
      </c>
      <c r="Z28" s="773">
        <f t="shared" si="21"/>
        <v>2085000</v>
      </c>
      <c r="AA28" s="773">
        <f t="shared" si="22"/>
        <v>19.12844036697248</v>
      </c>
      <c r="AB28" s="477"/>
      <c r="AC28" s="85">
        <f t="shared" si="23"/>
        <v>0</v>
      </c>
      <c r="AD28" s="35">
        <f t="shared" si="24"/>
        <v>2085000</v>
      </c>
      <c r="AE28" s="85">
        <f t="shared" si="25"/>
        <v>24.244186046511629</v>
      </c>
      <c r="AF28" s="261">
        <v>5940000</v>
      </c>
      <c r="AG28" s="85">
        <f>AF28/E28*100</f>
        <v>54.495412844036693</v>
      </c>
      <c r="AH28" s="35">
        <f t="shared" si="2"/>
        <v>8025000</v>
      </c>
      <c r="AI28" s="85">
        <f t="shared" si="3"/>
        <v>93.313953488372093</v>
      </c>
      <c r="AJ28" s="395">
        <v>225000</v>
      </c>
      <c r="AK28" s="434">
        <f t="shared" si="26"/>
        <v>2.0642201834862388</v>
      </c>
      <c r="AL28" s="469">
        <f t="shared" si="27"/>
        <v>8250000</v>
      </c>
      <c r="AM28" s="434">
        <f t="shared" si="28"/>
        <v>75.688073394495419</v>
      </c>
      <c r="AN28" s="777">
        <f t="shared" si="29"/>
        <v>6165000</v>
      </c>
      <c r="AO28" s="777">
        <f t="shared" si="30"/>
        <v>56.559633027522935</v>
      </c>
      <c r="AP28" s="35">
        <v>1680000</v>
      </c>
      <c r="AQ28" s="85">
        <f t="shared" si="40"/>
        <v>15.412844036697248</v>
      </c>
      <c r="AR28" s="35">
        <f t="shared" si="41"/>
        <v>9930000</v>
      </c>
      <c r="AS28" s="109">
        <f t="shared" si="42"/>
        <v>91.10091743119267</v>
      </c>
      <c r="AT28" s="50">
        <v>634000</v>
      </c>
      <c r="AU28" s="85">
        <f t="shared" si="43"/>
        <v>5.8165137614678901</v>
      </c>
      <c r="AV28" s="35">
        <f t="shared" si="44"/>
        <v>10564000</v>
      </c>
      <c r="AW28" s="85">
        <f t="shared" si="45"/>
        <v>96.917431192660558</v>
      </c>
      <c r="AX28" s="35"/>
      <c r="AY28" s="489">
        <f t="shared" si="46"/>
        <v>0</v>
      </c>
      <c r="AZ28" s="782">
        <f t="shared" si="33"/>
        <v>2314000</v>
      </c>
      <c r="BA28" s="782">
        <f t="shared" si="34"/>
        <v>21.22935779816514</v>
      </c>
      <c r="BB28" s="490">
        <f>F28+H28+J28+N28+R28+V28+AB28+AF28+AJ28+AP28+AT28+AX28</f>
        <v>10564000</v>
      </c>
      <c r="BC28" s="492">
        <f t="shared" si="47"/>
        <v>96.917431192660558</v>
      </c>
    </row>
    <row r="29" spans="1:57">
      <c r="A29" s="30">
        <v>25</v>
      </c>
      <c r="B29" s="31" t="s">
        <v>37</v>
      </c>
      <c r="C29" s="89">
        <v>283015000</v>
      </c>
      <c r="D29" s="78">
        <v>283015000</v>
      </c>
      <c r="E29" s="433">
        <v>305215000</v>
      </c>
      <c r="F29" s="35"/>
      <c r="G29" s="434">
        <f t="shared" si="38"/>
        <v>0</v>
      </c>
      <c r="H29" s="35"/>
      <c r="I29" s="452" t="s">
        <v>28</v>
      </c>
      <c r="J29" s="35"/>
      <c r="K29" s="453">
        <f t="shared" si="9"/>
        <v>0</v>
      </c>
      <c r="L29" s="767">
        <f t="shared" si="10"/>
        <v>0</v>
      </c>
      <c r="M29" s="768">
        <f t="shared" si="11"/>
        <v>0</v>
      </c>
      <c r="N29" s="460">
        <v>41822309</v>
      </c>
      <c r="O29" s="455">
        <f>N29/E29*100</f>
        <v>13.70257326802418</v>
      </c>
      <c r="P29" s="176">
        <f t="shared" si="13"/>
        <v>41822309</v>
      </c>
      <c r="Q29" s="466">
        <f t="shared" si="14"/>
        <v>14.777417804709996</v>
      </c>
      <c r="R29" s="467"/>
      <c r="S29" s="98">
        <f t="shared" si="15"/>
        <v>0</v>
      </c>
      <c r="T29" s="96">
        <f t="shared" si="16"/>
        <v>41822309</v>
      </c>
      <c r="U29" s="98">
        <f t="shared" si="17"/>
        <v>14.777417804709996</v>
      </c>
      <c r="V29" s="89">
        <v>29151776</v>
      </c>
      <c r="W29" s="34">
        <f t="shared" si="18"/>
        <v>10.300434959277776</v>
      </c>
      <c r="X29" s="33">
        <f t="shared" si="19"/>
        <v>70974085</v>
      </c>
      <c r="Y29" s="468">
        <f t="shared" si="20"/>
        <v>25.077852763987774</v>
      </c>
      <c r="Z29" s="773">
        <f t="shared" si="21"/>
        <v>70974085</v>
      </c>
      <c r="AA29" s="773">
        <f t="shared" si="22"/>
        <v>24.003008227301954</v>
      </c>
      <c r="AB29" s="50"/>
      <c r="AC29" s="85">
        <f t="shared" si="23"/>
        <v>0</v>
      </c>
      <c r="AD29" s="35">
        <f t="shared" si="24"/>
        <v>70974085</v>
      </c>
      <c r="AE29" s="85">
        <f t="shared" si="25"/>
        <v>25.077852763987774</v>
      </c>
      <c r="AF29" s="261">
        <v>46732615</v>
      </c>
      <c r="AG29" s="85">
        <f t="shared" si="1"/>
        <v>16.51241630302281</v>
      </c>
      <c r="AH29" s="35">
        <f t="shared" si="2"/>
        <v>117706700</v>
      </c>
      <c r="AI29" s="85">
        <f t="shared" si="3"/>
        <v>41.590269067010581</v>
      </c>
      <c r="AJ29" s="395">
        <v>69262650</v>
      </c>
      <c r="AK29" s="434">
        <f t="shared" si="26"/>
        <v>22.693068820339761</v>
      </c>
      <c r="AL29" s="469">
        <f t="shared" si="27"/>
        <v>186969350</v>
      </c>
      <c r="AM29" s="434">
        <f t="shared" si="28"/>
        <v>61.258244188522845</v>
      </c>
      <c r="AN29" s="777">
        <f t="shared" si="29"/>
        <v>115995265</v>
      </c>
      <c r="AO29" s="777">
        <f t="shared" si="30"/>
        <v>39.205485123362571</v>
      </c>
      <c r="AP29" s="35">
        <v>39101950</v>
      </c>
      <c r="AQ29" s="85">
        <f t="shared" si="40"/>
        <v>12.811280572711039</v>
      </c>
      <c r="AR29" s="35">
        <f t="shared" si="41"/>
        <v>226071300</v>
      </c>
      <c r="AS29" s="109">
        <f t="shared" si="42"/>
        <v>74.069524761233879</v>
      </c>
      <c r="AT29" s="50">
        <v>24432448</v>
      </c>
      <c r="AU29" s="85">
        <f t="shared" si="43"/>
        <v>8.0049958226168432</v>
      </c>
      <c r="AV29" s="35">
        <f t="shared" si="44"/>
        <v>250503748</v>
      </c>
      <c r="AW29" s="85">
        <f t="shared" si="45"/>
        <v>82.074520583850727</v>
      </c>
      <c r="AX29" s="35">
        <v>19923410</v>
      </c>
      <c r="AY29" s="489">
        <f t="shared" si="46"/>
        <v>6.527664105630457</v>
      </c>
      <c r="AZ29" s="782">
        <f t="shared" si="33"/>
        <v>83457808</v>
      </c>
      <c r="BA29" s="782">
        <f t="shared" si="34"/>
        <v>27.34394050095834</v>
      </c>
      <c r="BB29" s="747">
        <v>303042577</v>
      </c>
      <c r="BC29" s="749">
        <f t="shared" si="47"/>
        <v>99.288231902101799</v>
      </c>
    </row>
    <row r="30" spans="1:57">
      <c r="A30" s="30">
        <v>26</v>
      </c>
      <c r="B30" s="38" t="s">
        <v>38</v>
      </c>
      <c r="C30" s="89">
        <v>30000000</v>
      </c>
      <c r="D30" s="78">
        <v>30000000</v>
      </c>
      <c r="E30" s="433">
        <v>30000000</v>
      </c>
      <c r="F30" s="35"/>
      <c r="G30" s="434">
        <f t="shared" si="38"/>
        <v>0</v>
      </c>
      <c r="H30" s="35"/>
      <c r="I30" s="452" t="s">
        <v>28</v>
      </c>
      <c r="J30" s="35"/>
      <c r="K30" s="453">
        <f t="shared" si="9"/>
        <v>0</v>
      </c>
      <c r="L30" s="767">
        <f t="shared" si="10"/>
        <v>0</v>
      </c>
      <c r="M30" s="768">
        <f t="shared" si="11"/>
        <v>0</v>
      </c>
      <c r="N30" s="460"/>
      <c r="O30" s="455">
        <f t="shared" si="39"/>
        <v>0</v>
      </c>
      <c r="P30" s="176">
        <f t="shared" si="13"/>
        <v>0</v>
      </c>
      <c r="Q30" s="466">
        <f t="shared" si="14"/>
        <v>0</v>
      </c>
      <c r="R30" s="467"/>
      <c r="S30" s="98">
        <f t="shared" si="15"/>
        <v>0</v>
      </c>
      <c r="T30" s="96">
        <f t="shared" si="16"/>
        <v>0</v>
      </c>
      <c r="U30" s="98">
        <f t="shared" si="17"/>
        <v>0</v>
      </c>
      <c r="V30" s="89"/>
      <c r="W30" s="468">
        <f t="shared" si="18"/>
        <v>0</v>
      </c>
      <c r="X30" s="33">
        <f t="shared" si="19"/>
        <v>0</v>
      </c>
      <c r="Y30" s="468">
        <f t="shared" si="20"/>
        <v>0</v>
      </c>
      <c r="Z30" s="773">
        <f t="shared" si="21"/>
        <v>0</v>
      </c>
      <c r="AA30" s="773">
        <f t="shared" si="22"/>
        <v>0</v>
      </c>
      <c r="AB30" s="477"/>
      <c r="AC30" s="85">
        <f t="shared" si="23"/>
        <v>0</v>
      </c>
      <c r="AD30" s="35">
        <f t="shared" si="24"/>
        <v>0</v>
      </c>
      <c r="AE30" s="85">
        <f t="shared" si="25"/>
        <v>0</v>
      </c>
      <c r="AF30" s="261">
        <v>0</v>
      </c>
      <c r="AG30" s="261">
        <v>0</v>
      </c>
      <c r="AH30" s="261">
        <v>0</v>
      </c>
      <c r="AI30" s="261">
        <v>0</v>
      </c>
      <c r="AJ30" s="395"/>
      <c r="AK30" s="434">
        <f t="shared" si="26"/>
        <v>0</v>
      </c>
      <c r="AL30" s="469">
        <f t="shared" si="27"/>
        <v>0</v>
      </c>
      <c r="AM30" s="434">
        <f t="shared" si="28"/>
        <v>0</v>
      </c>
      <c r="AN30" s="777">
        <f t="shared" si="29"/>
        <v>0</v>
      </c>
      <c r="AO30" s="777">
        <f t="shared" si="30"/>
        <v>0</v>
      </c>
      <c r="AP30" s="35"/>
      <c r="AQ30" s="85">
        <f t="shared" si="40"/>
        <v>0</v>
      </c>
      <c r="AR30" s="35">
        <f t="shared" si="41"/>
        <v>0</v>
      </c>
      <c r="AS30" s="109">
        <f t="shared" si="42"/>
        <v>0</v>
      </c>
      <c r="AT30" s="50">
        <v>17400000</v>
      </c>
      <c r="AU30" s="85">
        <f t="shared" si="43"/>
        <v>57.999999999999993</v>
      </c>
      <c r="AV30" s="35">
        <f t="shared" si="44"/>
        <v>17400000</v>
      </c>
      <c r="AW30" s="478">
        <f t="shared" si="45"/>
        <v>57.999999999999993</v>
      </c>
      <c r="AX30" s="35">
        <v>9480000</v>
      </c>
      <c r="AY30" s="489">
        <f t="shared" si="46"/>
        <v>31.6</v>
      </c>
      <c r="AZ30" s="782">
        <f t="shared" si="33"/>
        <v>26880000</v>
      </c>
      <c r="BA30" s="782">
        <f t="shared" si="34"/>
        <v>89.6</v>
      </c>
      <c r="BB30" s="490">
        <v>29519700</v>
      </c>
      <c r="BC30" s="492">
        <f t="shared" si="47"/>
        <v>98.399000000000001</v>
      </c>
    </row>
    <row r="31" spans="1:57" ht="21" customHeight="1">
      <c r="A31" s="30">
        <v>27</v>
      </c>
      <c r="B31" s="31" t="s">
        <v>39</v>
      </c>
      <c r="C31" s="89">
        <v>75000000</v>
      </c>
      <c r="D31" s="111">
        <v>75000000</v>
      </c>
      <c r="E31" s="433">
        <v>112989500</v>
      </c>
      <c r="F31" s="35"/>
      <c r="G31" s="434">
        <f t="shared" si="38"/>
        <v>0</v>
      </c>
      <c r="H31" s="35"/>
      <c r="I31" s="452" t="s">
        <v>28</v>
      </c>
      <c r="J31" s="35"/>
      <c r="K31" s="453">
        <f t="shared" si="9"/>
        <v>0</v>
      </c>
      <c r="L31" s="767">
        <f t="shared" si="10"/>
        <v>0</v>
      </c>
      <c r="M31" s="768">
        <f t="shared" si="11"/>
        <v>0</v>
      </c>
      <c r="N31" s="460"/>
      <c r="O31" s="455">
        <f>N31/C86*100</f>
        <v>0</v>
      </c>
      <c r="P31" s="176">
        <f t="shared" si="13"/>
        <v>0</v>
      </c>
      <c r="Q31" s="466">
        <f t="shared" si="14"/>
        <v>0</v>
      </c>
      <c r="R31" s="467"/>
      <c r="S31" s="98">
        <f t="shared" si="15"/>
        <v>0</v>
      </c>
      <c r="T31" s="96">
        <f t="shared" si="16"/>
        <v>0</v>
      </c>
      <c r="U31" s="98">
        <f t="shared" si="17"/>
        <v>0</v>
      </c>
      <c r="V31" s="89"/>
      <c r="W31" s="468">
        <f t="shared" si="18"/>
        <v>0</v>
      </c>
      <c r="X31" s="33">
        <f t="shared" si="19"/>
        <v>0</v>
      </c>
      <c r="Y31" s="468">
        <f t="shared" si="20"/>
        <v>0</v>
      </c>
      <c r="Z31" s="773">
        <f t="shared" si="21"/>
        <v>0</v>
      </c>
      <c r="AA31" s="773">
        <f t="shared" si="22"/>
        <v>0</v>
      </c>
      <c r="AB31" s="477"/>
      <c r="AC31" s="85">
        <f t="shared" si="23"/>
        <v>0</v>
      </c>
      <c r="AD31" s="35">
        <f t="shared" si="24"/>
        <v>0</v>
      </c>
      <c r="AE31" s="85">
        <f t="shared" si="25"/>
        <v>0</v>
      </c>
      <c r="AF31" s="261">
        <v>0</v>
      </c>
      <c r="AG31" s="261">
        <v>0</v>
      </c>
      <c r="AH31" s="261">
        <v>0</v>
      </c>
      <c r="AI31" s="261">
        <v>0</v>
      </c>
      <c r="AJ31" s="395"/>
      <c r="AK31" s="434">
        <f t="shared" si="26"/>
        <v>0</v>
      </c>
      <c r="AL31" s="469">
        <f t="shared" si="27"/>
        <v>0</v>
      </c>
      <c r="AM31" s="434">
        <f t="shared" si="28"/>
        <v>0</v>
      </c>
      <c r="AN31" s="777">
        <f t="shared" si="29"/>
        <v>0</v>
      </c>
      <c r="AO31" s="777">
        <f t="shared" si="30"/>
        <v>0</v>
      </c>
      <c r="AP31" s="35">
        <v>29470500</v>
      </c>
      <c r="AQ31" s="85">
        <f t="shared" si="40"/>
        <v>26.082512091831546</v>
      </c>
      <c r="AR31" s="35">
        <f t="shared" si="41"/>
        <v>29470500</v>
      </c>
      <c r="AS31" s="109">
        <f t="shared" si="42"/>
        <v>26.082512091831546</v>
      </c>
      <c r="AT31" s="50"/>
      <c r="AU31" s="85">
        <f t="shared" si="43"/>
        <v>0</v>
      </c>
      <c r="AV31" s="35">
        <f t="shared" si="44"/>
        <v>29470500</v>
      </c>
      <c r="AW31" s="85">
        <f t="shared" si="45"/>
        <v>26.082512091831546</v>
      </c>
      <c r="AX31" s="35">
        <v>75375620</v>
      </c>
      <c r="AY31" s="489">
        <f t="shared" si="46"/>
        <v>66.710287239079733</v>
      </c>
      <c r="AZ31" s="782">
        <f t="shared" si="33"/>
        <v>104846120</v>
      </c>
      <c r="BA31" s="782">
        <f t="shared" si="34"/>
        <v>92.792799330911279</v>
      </c>
      <c r="BB31" s="490">
        <v>107814820</v>
      </c>
      <c r="BC31" s="492">
        <f t="shared" si="47"/>
        <v>95.420211612583472</v>
      </c>
    </row>
    <row r="32" spans="1:57">
      <c r="A32" s="30">
        <v>28</v>
      </c>
      <c r="B32" s="38" t="s">
        <v>41</v>
      </c>
      <c r="C32" s="89">
        <v>50000000</v>
      </c>
      <c r="D32" s="111">
        <v>50000000</v>
      </c>
      <c r="E32" s="433">
        <v>50000000</v>
      </c>
      <c r="F32" s="35"/>
      <c r="G32" s="434">
        <f t="shared" si="38"/>
        <v>0</v>
      </c>
      <c r="H32" s="35"/>
      <c r="I32" s="452" t="s">
        <v>28</v>
      </c>
      <c r="J32" s="35"/>
      <c r="K32" s="453">
        <f t="shared" si="9"/>
        <v>0</v>
      </c>
      <c r="L32" s="767">
        <f t="shared" si="10"/>
        <v>0</v>
      </c>
      <c r="M32" s="768">
        <f t="shared" si="11"/>
        <v>0</v>
      </c>
      <c r="N32" s="206">
        <v>4000000</v>
      </c>
      <c r="O32" s="455">
        <f>N32/C87*100</f>
        <v>0.52339442218564269</v>
      </c>
      <c r="P32" s="176">
        <f t="shared" si="13"/>
        <v>4000000</v>
      </c>
      <c r="Q32" s="466">
        <f t="shared" si="14"/>
        <v>8</v>
      </c>
      <c r="R32" s="467"/>
      <c r="S32" s="98">
        <f t="shared" si="15"/>
        <v>0</v>
      </c>
      <c r="T32" s="96">
        <f t="shared" si="16"/>
        <v>4000000</v>
      </c>
      <c r="U32" s="98">
        <f t="shared" si="17"/>
        <v>8</v>
      </c>
      <c r="V32" s="89">
        <v>4000000</v>
      </c>
      <c r="W32" s="468">
        <f t="shared" si="18"/>
        <v>8</v>
      </c>
      <c r="X32" s="33">
        <f t="shared" si="19"/>
        <v>8000000</v>
      </c>
      <c r="Y32" s="468">
        <f t="shared" si="20"/>
        <v>16</v>
      </c>
      <c r="Z32" s="773">
        <f t="shared" si="21"/>
        <v>8000000</v>
      </c>
      <c r="AA32" s="773">
        <f t="shared" si="22"/>
        <v>8.5233944221856426</v>
      </c>
      <c r="AB32" s="477"/>
      <c r="AC32" s="85">
        <f t="shared" si="23"/>
        <v>0</v>
      </c>
      <c r="AD32" s="35">
        <f t="shared" si="24"/>
        <v>8000000</v>
      </c>
      <c r="AE32" s="85">
        <f t="shared" si="25"/>
        <v>16</v>
      </c>
      <c r="AF32" s="261">
        <v>4500000</v>
      </c>
      <c r="AG32" s="85">
        <f t="shared" si="1"/>
        <v>9</v>
      </c>
      <c r="AH32" s="35">
        <f t="shared" si="2"/>
        <v>12500000</v>
      </c>
      <c r="AI32" s="85">
        <f t="shared" si="3"/>
        <v>25</v>
      </c>
      <c r="AJ32" s="395">
        <v>4000000</v>
      </c>
      <c r="AK32" s="434">
        <f t="shared" si="26"/>
        <v>8</v>
      </c>
      <c r="AL32" s="469">
        <f t="shared" si="27"/>
        <v>16500000</v>
      </c>
      <c r="AM32" s="434">
        <f t="shared" si="28"/>
        <v>33</v>
      </c>
      <c r="AN32" s="777">
        <f t="shared" si="29"/>
        <v>8500000</v>
      </c>
      <c r="AO32" s="777">
        <f t="shared" si="30"/>
        <v>17</v>
      </c>
      <c r="AP32" s="35">
        <v>6000000</v>
      </c>
      <c r="AQ32" s="85">
        <f t="shared" si="40"/>
        <v>12</v>
      </c>
      <c r="AR32" s="35">
        <f t="shared" si="41"/>
        <v>22500000</v>
      </c>
      <c r="AS32" s="109">
        <f t="shared" si="42"/>
        <v>45</v>
      </c>
      <c r="AT32" s="236">
        <v>23000000</v>
      </c>
      <c r="AU32" s="85">
        <f t="shared" si="43"/>
        <v>46</v>
      </c>
      <c r="AV32" s="35">
        <f t="shared" si="44"/>
        <v>45500000</v>
      </c>
      <c r="AW32" s="85">
        <f t="shared" si="45"/>
        <v>91</v>
      </c>
      <c r="AX32" s="35">
        <v>4500000</v>
      </c>
      <c r="AY32" s="489">
        <f t="shared" si="46"/>
        <v>9</v>
      </c>
      <c r="AZ32" s="782">
        <f t="shared" si="33"/>
        <v>33500000</v>
      </c>
      <c r="BA32" s="782">
        <f t="shared" si="34"/>
        <v>67</v>
      </c>
      <c r="BB32" s="490">
        <f>F32+H32+J32+N32+R32+V32+AB32+AF32+AJ32+AP32+AT32+AX32</f>
        <v>50000000</v>
      </c>
      <c r="BC32" s="718">
        <f t="shared" si="47"/>
        <v>100</v>
      </c>
    </row>
    <row r="33" spans="1:57" ht="15" customHeight="1">
      <c r="A33" s="30">
        <v>29</v>
      </c>
      <c r="B33" s="31" t="s">
        <v>42</v>
      </c>
      <c r="C33" s="89">
        <v>700000000</v>
      </c>
      <c r="D33" s="111">
        <v>700000000</v>
      </c>
      <c r="E33" s="433">
        <v>660467500</v>
      </c>
      <c r="F33" s="35">
        <v>31483738</v>
      </c>
      <c r="G33" s="434">
        <f t="shared" si="38"/>
        <v>4.4976768571428574</v>
      </c>
      <c r="H33" s="35">
        <v>30600900</v>
      </c>
      <c r="I33" s="458">
        <f t="shared" si="37"/>
        <v>4.3715571428571431</v>
      </c>
      <c r="J33" s="35">
        <v>30142315</v>
      </c>
      <c r="K33" s="461">
        <f t="shared" si="9"/>
        <v>4.3060450000000001</v>
      </c>
      <c r="L33" s="767">
        <f t="shared" si="10"/>
        <v>92226953</v>
      </c>
      <c r="M33" s="768">
        <f t="shared" si="11"/>
        <v>13.175279000000002</v>
      </c>
      <c r="N33" s="206">
        <v>78535735</v>
      </c>
      <c r="O33" s="455">
        <f>N33/C88*100</f>
        <v>11.139820567375887</v>
      </c>
      <c r="P33" s="176">
        <f t="shared" si="13"/>
        <v>170762688</v>
      </c>
      <c r="Q33" s="466">
        <f t="shared" si="14"/>
        <v>24.394669714285712</v>
      </c>
      <c r="R33" s="206">
        <v>30210281</v>
      </c>
      <c r="S33" s="98">
        <f t="shared" si="15"/>
        <v>4.3157544285714282</v>
      </c>
      <c r="T33" s="96">
        <f t="shared" si="16"/>
        <v>200972969</v>
      </c>
      <c r="U33" s="98">
        <f t="shared" si="17"/>
        <v>28.710424142857143</v>
      </c>
      <c r="V33" s="89">
        <v>32874808</v>
      </c>
      <c r="W33" s="468">
        <f t="shared" si="18"/>
        <v>4.6964011428571428</v>
      </c>
      <c r="X33" s="33">
        <f t="shared" si="19"/>
        <v>233847777</v>
      </c>
      <c r="Y33" s="468">
        <f t="shared" si="20"/>
        <v>33.406825285714284</v>
      </c>
      <c r="Z33" s="773">
        <f t="shared" si="21"/>
        <v>141620824</v>
      </c>
      <c r="AA33" s="773">
        <f t="shared" si="22"/>
        <v>20.151976138804457</v>
      </c>
      <c r="AB33" s="50">
        <v>34147332</v>
      </c>
      <c r="AC33" s="85">
        <f t="shared" si="23"/>
        <v>4.878190285714286</v>
      </c>
      <c r="AD33" s="35">
        <f t="shared" si="24"/>
        <v>267995109</v>
      </c>
      <c r="AE33" s="85">
        <f t="shared" si="25"/>
        <v>38.285015571428573</v>
      </c>
      <c r="AF33" s="261">
        <v>33879769</v>
      </c>
      <c r="AG33" s="85">
        <f t="shared" si="1"/>
        <v>4.8399669999999997</v>
      </c>
      <c r="AH33" s="35">
        <f t="shared" si="2"/>
        <v>301874878</v>
      </c>
      <c r="AI33" s="85">
        <f t="shared" si="3"/>
        <v>43.124982571428575</v>
      </c>
      <c r="AJ33" s="395">
        <v>114931633</v>
      </c>
      <c r="AK33" s="434">
        <f t="shared" si="26"/>
        <v>17.40155768451892</v>
      </c>
      <c r="AL33" s="469">
        <f t="shared" si="27"/>
        <v>416806511</v>
      </c>
      <c r="AM33" s="434">
        <f t="shared" si="28"/>
        <v>63.107800308115081</v>
      </c>
      <c r="AN33" s="777">
        <f t="shared" si="29"/>
        <v>182958734</v>
      </c>
      <c r="AO33" s="777">
        <f t="shared" si="30"/>
        <v>27.119714970233204</v>
      </c>
      <c r="AP33" s="35">
        <v>38270122</v>
      </c>
      <c r="AQ33" s="85">
        <f t="shared" si="40"/>
        <v>5.7943989673980925</v>
      </c>
      <c r="AR33" s="35">
        <f t="shared" si="41"/>
        <v>455076633</v>
      </c>
      <c r="AS33" s="109">
        <f t="shared" si="42"/>
        <v>68.902199275513169</v>
      </c>
      <c r="AT33" s="236">
        <v>68396826</v>
      </c>
      <c r="AU33" s="85">
        <f t="shared" si="43"/>
        <v>10.35582008198738</v>
      </c>
      <c r="AV33" s="35">
        <f t="shared" si="44"/>
        <v>523473459</v>
      </c>
      <c r="AW33" s="85">
        <f t="shared" si="45"/>
        <v>79.258019357500558</v>
      </c>
      <c r="AX33" s="35">
        <v>55341388</v>
      </c>
      <c r="AY33" s="489">
        <f t="shared" si="46"/>
        <v>8.3791235753462505</v>
      </c>
      <c r="AZ33" s="782">
        <f t="shared" si="33"/>
        <v>162008336</v>
      </c>
      <c r="BA33" s="782">
        <f t="shared" si="34"/>
        <v>24.529342624731726</v>
      </c>
      <c r="BB33" s="490">
        <v>605944717</v>
      </c>
      <c r="BC33" s="492">
        <f t="shared" si="47"/>
        <v>91.744819692112017</v>
      </c>
    </row>
    <row r="34" spans="1:57">
      <c r="A34" s="30">
        <v>30</v>
      </c>
      <c r="B34" s="38" t="s">
        <v>43</v>
      </c>
      <c r="C34" s="89">
        <v>1310020000</v>
      </c>
      <c r="D34" s="111">
        <v>1310020000</v>
      </c>
      <c r="E34" s="433">
        <v>1310020000</v>
      </c>
      <c r="F34" s="35"/>
      <c r="G34" s="434">
        <f t="shared" si="38"/>
        <v>0</v>
      </c>
      <c r="H34" s="35">
        <v>109120000</v>
      </c>
      <c r="I34" s="458">
        <f t="shared" si="37"/>
        <v>8.3296438222317217</v>
      </c>
      <c r="J34" s="35">
        <v>89280000</v>
      </c>
      <c r="K34" s="461">
        <f t="shared" si="9"/>
        <v>6.8151631272804991</v>
      </c>
      <c r="L34" s="767">
        <f t="shared" si="10"/>
        <v>198400000</v>
      </c>
      <c r="M34" s="768">
        <f t="shared" si="11"/>
        <v>15.144806949512221</v>
      </c>
      <c r="N34" s="205">
        <v>96284213</v>
      </c>
      <c r="O34" s="455">
        <f>N34/E34*100</f>
        <v>7.3498277125540064</v>
      </c>
      <c r="P34" s="176">
        <f t="shared" si="13"/>
        <v>294684213</v>
      </c>
      <c r="Q34" s="466">
        <f t="shared" si="14"/>
        <v>22.494634662066229</v>
      </c>
      <c r="R34" s="206">
        <v>79360000</v>
      </c>
      <c r="S34" s="98">
        <f t="shared" si="15"/>
        <v>6.0579227798048887</v>
      </c>
      <c r="T34" s="96">
        <f t="shared" si="16"/>
        <v>374044213</v>
      </c>
      <c r="U34" s="98">
        <f t="shared" si="17"/>
        <v>28.552557441871119</v>
      </c>
      <c r="V34" s="89">
        <v>89884213</v>
      </c>
      <c r="W34" s="468">
        <f t="shared" si="18"/>
        <v>6.8612855528923227</v>
      </c>
      <c r="X34" s="33">
        <f t="shared" si="19"/>
        <v>463928426</v>
      </c>
      <c r="Y34" s="468">
        <f t="shared" si="20"/>
        <v>35.413842994763442</v>
      </c>
      <c r="Z34" s="773">
        <f t="shared" si="21"/>
        <v>265528426</v>
      </c>
      <c r="AA34" s="773">
        <f t="shared" si="22"/>
        <v>20.269036045251219</v>
      </c>
      <c r="AB34" s="50">
        <v>87840000</v>
      </c>
      <c r="AC34" s="85">
        <f t="shared" si="23"/>
        <v>6.7052411413566197</v>
      </c>
      <c r="AD34" s="35">
        <f t="shared" si="24"/>
        <v>551768426</v>
      </c>
      <c r="AE34" s="85">
        <f t="shared" si="25"/>
        <v>42.119084136120058</v>
      </c>
      <c r="AF34" s="261">
        <v>113050142</v>
      </c>
      <c r="AG34" s="85">
        <f t="shared" si="1"/>
        <v>8.6296500816781414</v>
      </c>
      <c r="AH34" s="35">
        <f t="shared" si="2"/>
        <v>664818568</v>
      </c>
      <c r="AI34" s="85">
        <f t="shared" si="3"/>
        <v>50.748734217798194</v>
      </c>
      <c r="AJ34" s="395">
        <v>107360000</v>
      </c>
      <c r="AK34" s="434">
        <f t="shared" si="26"/>
        <v>8.1952947283247592</v>
      </c>
      <c r="AL34" s="469">
        <f t="shared" si="27"/>
        <v>772178568</v>
      </c>
      <c r="AM34" s="434">
        <f t="shared" si="28"/>
        <v>58.944028946122963</v>
      </c>
      <c r="AN34" s="777">
        <f t="shared" si="29"/>
        <v>308250142</v>
      </c>
      <c r="AO34" s="777">
        <f t="shared" si="30"/>
        <v>23.53018595135952</v>
      </c>
      <c r="AP34" s="35">
        <v>97600000</v>
      </c>
      <c r="AQ34" s="85">
        <f t="shared" si="40"/>
        <v>7.4502679348406886</v>
      </c>
      <c r="AR34" s="35">
        <f t="shared" si="41"/>
        <v>869778568</v>
      </c>
      <c r="AS34" s="109">
        <f t="shared" si="42"/>
        <v>66.394296880963651</v>
      </c>
      <c r="AT34" s="236">
        <v>108970142</v>
      </c>
      <c r="AU34" s="85">
        <f t="shared" si="43"/>
        <v>8.3182044548938183</v>
      </c>
      <c r="AV34" s="35">
        <f t="shared" si="44"/>
        <v>978748710</v>
      </c>
      <c r="AW34" s="85">
        <f t="shared" si="45"/>
        <v>74.712501335857468</v>
      </c>
      <c r="AX34" s="35">
        <v>195200000</v>
      </c>
      <c r="AY34" s="489">
        <f t="shared" si="46"/>
        <v>14.900535869681377</v>
      </c>
      <c r="AZ34" s="782">
        <f t="shared" si="33"/>
        <v>401770142</v>
      </c>
      <c r="BA34" s="782">
        <f t="shared" si="34"/>
        <v>30.669008259415882</v>
      </c>
      <c r="BB34" s="490">
        <f>F34+H34+J34+N34+R34+V34+AB34+AF34+AJ34+AP34+AT34+AX34</f>
        <v>1173948710</v>
      </c>
      <c r="BC34" s="492">
        <f t="shared" si="47"/>
        <v>89.613037205538845</v>
      </c>
    </row>
    <row r="35" spans="1:57" ht="31.5">
      <c r="A35" s="30">
        <v>31</v>
      </c>
      <c r="B35" s="31" t="s">
        <v>45</v>
      </c>
      <c r="C35" s="89">
        <v>102662000</v>
      </c>
      <c r="D35" s="111">
        <v>102662000</v>
      </c>
      <c r="E35" s="433">
        <v>100910000</v>
      </c>
      <c r="F35" s="35"/>
      <c r="G35" s="434">
        <f t="shared" si="38"/>
        <v>0</v>
      </c>
      <c r="H35" s="35"/>
      <c r="I35" s="452" t="s">
        <v>28</v>
      </c>
      <c r="J35" s="35"/>
      <c r="K35" s="453">
        <f t="shared" si="9"/>
        <v>0</v>
      </c>
      <c r="L35" s="767">
        <f t="shared" si="10"/>
        <v>0</v>
      </c>
      <c r="M35" s="768">
        <f t="shared" si="11"/>
        <v>0</v>
      </c>
      <c r="N35" s="206">
        <v>5531000</v>
      </c>
      <c r="O35" s="455">
        <f>N35/C90*100</f>
        <v>5.0281818181818183</v>
      </c>
      <c r="P35" s="176">
        <f t="shared" si="13"/>
        <v>5531000</v>
      </c>
      <c r="Q35" s="466">
        <f t="shared" si="14"/>
        <v>5.3875825524536829</v>
      </c>
      <c r="R35" s="467"/>
      <c r="S35" s="98">
        <f t="shared" si="15"/>
        <v>0</v>
      </c>
      <c r="T35" s="96">
        <f t="shared" si="16"/>
        <v>5531000</v>
      </c>
      <c r="U35" s="98">
        <f t="shared" si="17"/>
        <v>5.3875825524536829</v>
      </c>
      <c r="V35" s="89">
        <v>18857000</v>
      </c>
      <c r="W35" s="34">
        <f t="shared" si="18"/>
        <v>18.368042703239755</v>
      </c>
      <c r="X35" s="33">
        <f t="shared" si="19"/>
        <v>24388000</v>
      </c>
      <c r="Y35" s="468">
        <f t="shared" si="20"/>
        <v>23.755625255693442</v>
      </c>
      <c r="Z35" s="773">
        <f t="shared" si="21"/>
        <v>24388000</v>
      </c>
      <c r="AA35" s="773">
        <f t="shared" si="22"/>
        <v>23.396224521421573</v>
      </c>
      <c r="AB35" s="477"/>
      <c r="AC35" s="85">
        <f t="shared" si="23"/>
        <v>0</v>
      </c>
      <c r="AD35" s="35">
        <f t="shared" si="24"/>
        <v>24388000</v>
      </c>
      <c r="AE35" s="85">
        <f t="shared" si="25"/>
        <v>23.755625255693442</v>
      </c>
      <c r="AF35" s="261">
        <v>14062000</v>
      </c>
      <c r="AG35" s="85">
        <f t="shared" si="1"/>
        <v>13.697375854746644</v>
      </c>
      <c r="AH35" s="35">
        <f t="shared" si="2"/>
        <v>38450000</v>
      </c>
      <c r="AI35" s="85">
        <f t="shared" si="3"/>
        <v>37.453001110440084</v>
      </c>
      <c r="AJ35" s="395">
        <v>8425000</v>
      </c>
      <c r="AK35" s="434">
        <f t="shared" si="26"/>
        <v>8.3490238826677228</v>
      </c>
      <c r="AL35" s="469">
        <f t="shared" si="27"/>
        <v>46875000</v>
      </c>
      <c r="AM35" s="434">
        <f t="shared" si="28"/>
        <v>46.45228421365573</v>
      </c>
      <c r="AN35" s="777">
        <f t="shared" si="29"/>
        <v>22487000</v>
      </c>
      <c r="AO35" s="777">
        <f t="shared" si="30"/>
        <v>22.046399737414369</v>
      </c>
      <c r="AP35" s="35">
        <v>31413564</v>
      </c>
      <c r="AQ35" s="85">
        <f t="shared" si="40"/>
        <v>31.130278465959766</v>
      </c>
      <c r="AR35" s="35">
        <f t="shared" si="41"/>
        <v>78288564</v>
      </c>
      <c r="AS35" s="109">
        <f t="shared" si="42"/>
        <v>77.582562679615492</v>
      </c>
      <c r="AT35" s="236">
        <v>10377330</v>
      </c>
      <c r="AU35" s="85">
        <f t="shared" si="43"/>
        <v>10.283747894163115</v>
      </c>
      <c r="AV35" s="35">
        <f t="shared" si="44"/>
        <v>88665894</v>
      </c>
      <c r="AW35" s="85">
        <f t="shared" si="45"/>
        <v>87.86631057377862</v>
      </c>
      <c r="AX35" s="35">
        <v>7180936</v>
      </c>
      <c r="AY35" s="489">
        <f t="shared" si="46"/>
        <v>7.1161787731642061</v>
      </c>
      <c r="AZ35" s="782">
        <f t="shared" si="33"/>
        <v>48971830</v>
      </c>
      <c r="BA35" s="782">
        <f t="shared" si="34"/>
        <v>48.53020513328709</v>
      </c>
      <c r="BB35" s="490">
        <v>99654830</v>
      </c>
      <c r="BC35" s="718">
        <f t="shared" si="47"/>
        <v>98.756149043702308</v>
      </c>
    </row>
    <row r="36" spans="1:57">
      <c r="A36" s="30">
        <v>32</v>
      </c>
      <c r="B36" s="38" t="s">
        <v>46</v>
      </c>
      <c r="C36" s="89">
        <v>96400000</v>
      </c>
      <c r="D36" s="111">
        <v>96400000</v>
      </c>
      <c r="E36" s="433">
        <v>96400000</v>
      </c>
      <c r="F36" s="35"/>
      <c r="G36" s="434">
        <f t="shared" si="38"/>
        <v>0</v>
      </c>
      <c r="H36" s="35"/>
      <c r="I36" s="452" t="s">
        <v>28</v>
      </c>
      <c r="J36" s="35"/>
      <c r="K36" s="453">
        <f t="shared" si="9"/>
        <v>0</v>
      </c>
      <c r="L36" s="767">
        <f t="shared" si="10"/>
        <v>0</v>
      </c>
      <c r="M36" s="768">
        <f t="shared" si="11"/>
        <v>0</v>
      </c>
      <c r="N36" s="206">
        <v>15300000</v>
      </c>
      <c r="O36" s="455">
        <f>N36/D36*100</f>
        <v>15.871369294605808</v>
      </c>
      <c r="P36" s="176">
        <f t="shared" si="13"/>
        <v>15300000</v>
      </c>
      <c r="Q36" s="466">
        <f t="shared" si="14"/>
        <v>15.871369294605808</v>
      </c>
      <c r="R36" s="467"/>
      <c r="S36" s="98">
        <f t="shared" si="15"/>
        <v>0</v>
      </c>
      <c r="T36" s="96">
        <f t="shared" si="16"/>
        <v>15300000</v>
      </c>
      <c r="U36" s="98">
        <f t="shared" si="17"/>
        <v>15.871369294605808</v>
      </c>
      <c r="V36" s="89">
        <v>16600000</v>
      </c>
      <c r="W36" s="34">
        <f t="shared" si="18"/>
        <v>17.219917012448132</v>
      </c>
      <c r="X36" s="33">
        <f t="shared" si="19"/>
        <v>31900000</v>
      </c>
      <c r="Y36" s="468">
        <f t="shared" si="20"/>
        <v>33.091286307053942</v>
      </c>
      <c r="Z36" s="773">
        <f t="shared" si="21"/>
        <v>31900000</v>
      </c>
      <c r="AA36" s="773">
        <f t="shared" si="22"/>
        <v>33.091286307053942</v>
      </c>
      <c r="AB36" s="477"/>
      <c r="AC36" s="85">
        <f t="shared" si="23"/>
        <v>0</v>
      </c>
      <c r="AD36" s="35">
        <f t="shared" si="24"/>
        <v>31900000</v>
      </c>
      <c r="AE36" s="85">
        <f t="shared" si="25"/>
        <v>33.091286307053942</v>
      </c>
      <c r="AF36" s="261">
        <v>12000000</v>
      </c>
      <c r="AG36" s="85">
        <f t="shared" si="1"/>
        <v>12.448132780082988</v>
      </c>
      <c r="AH36" s="35">
        <f t="shared" si="2"/>
        <v>43900000</v>
      </c>
      <c r="AI36" s="85">
        <f t="shared" si="3"/>
        <v>45.539419087136928</v>
      </c>
      <c r="AJ36" s="395">
        <v>7000000</v>
      </c>
      <c r="AK36" s="434">
        <f t="shared" si="26"/>
        <v>7.2614107883817436</v>
      </c>
      <c r="AL36" s="469">
        <f t="shared" si="27"/>
        <v>50900000</v>
      </c>
      <c r="AM36" s="434">
        <f t="shared" si="28"/>
        <v>52.800829875518673</v>
      </c>
      <c r="AN36" s="777">
        <f t="shared" si="29"/>
        <v>19000000</v>
      </c>
      <c r="AO36" s="777">
        <f t="shared" si="30"/>
        <v>19.709543568464731</v>
      </c>
      <c r="AP36" s="35">
        <v>7000000</v>
      </c>
      <c r="AQ36" s="85">
        <f t="shared" si="40"/>
        <v>7.2614107883817436</v>
      </c>
      <c r="AR36" s="35">
        <f t="shared" si="41"/>
        <v>57900000</v>
      </c>
      <c r="AS36" s="109">
        <f t="shared" si="42"/>
        <v>60.062240663900411</v>
      </c>
      <c r="AT36" s="236">
        <v>18600000</v>
      </c>
      <c r="AU36" s="85">
        <f t="shared" si="43"/>
        <v>19.294605809128633</v>
      </c>
      <c r="AV36" s="35">
        <f t="shared" si="44"/>
        <v>76500000</v>
      </c>
      <c r="AW36" s="85">
        <f t="shared" si="45"/>
        <v>79.356846473029037</v>
      </c>
      <c r="AX36" s="35">
        <v>17484500</v>
      </c>
      <c r="AY36" s="489">
        <f t="shared" si="46"/>
        <v>18.137448132780083</v>
      </c>
      <c r="AZ36" s="782">
        <f t="shared" si="33"/>
        <v>43084500</v>
      </c>
      <c r="BA36" s="782">
        <f t="shared" si="34"/>
        <v>44.693464730290458</v>
      </c>
      <c r="BB36" s="490">
        <v>95984500</v>
      </c>
      <c r="BC36" s="492">
        <f t="shared" si="47"/>
        <v>99.568983402489636</v>
      </c>
    </row>
    <row r="37" spans="1:57" ht="21">
      <c r="A37" s="30">
        <v>33</v>
      </c>
      <c r="B37" s="31" t="s">
        <v>47</v>
      </c>
      <c r="C37" s="89">
        <v>698204000</v>
      </c>
      <c r="D37" s="437">
        <v>698204000</v>
      </c>
      <c r="E37" s="433">
        <v>898204000</v>
      </c>
      <c r="F37" s="35"/>
      <c r="G37" s="434">
        <f t="shared" si="38"/>
        <v>0</v>
      </c>
      <c r="H37" s="35"/>
      <c r="I37" s="452" t="s">
        <v>28</v>
      </c>
      <c r="J37" s="35"/>
      <c r="K37" s="453">
        <f t="shared" si="9"/>
        <v>0</v>
      </c>
      <c r="L37" s="767">
        <f t="shared" si="10"/>
        <v>0</v>
      </c>
      <c r="M37" s="768">
        <f t="shared" si="11"/>
        <v>0</v>
      </c>
      <c r="N37" s="454"/>
      <c r="O37" s="455">
        <f t="shared" ref="O37:O59" si="48">N37/C92*100</f>
        <v>0</v>
      </c>
      <c r="P37" s="176">
        <f t="shared" si="13"/>
        <v>0</v>
      </c>
      <c r="Q37" s="466">
        <f t="shared" si="14"/>
        <v>0</v>
      </c>
      <c r="R37" s="467"/>
      <c r="S37" s="98">
        <f t="shared" si="15"/>
        <v>0</v>
      </c>
      <c r="T37" s="96">
        <f t="shared" si="16"/>
        <v>0</v>
      </c>
      <c r="U37" s="98">
        <f t="shared" si="17"/>
        <v>0</v>
      </c>
      <c r="V37" s="89">
        <v>206533733</v>
      </c>
      <c r="W37" s="34">
        <f t="shared" si="18"/>
        <v>29.58071466219042</v>
      </c>
      <c r="X37" s="33">
        <f t="shared" si="19"/>
        <v>206533733</v>
      </c>
      <c r="Y37" s="468">
        <f t="shared" si="20"/>
        <v>29.58071466219042</v>
      </c>
      <c r="Z37" s="773">
        <f t="shared" si="21"/>
        <v>206533733</v>
      </c>
      <c r="AA37" s="773">
        <f t="shared" si="22"/>
        <v>29.58071466219042</v>
      </c>
      <c r="AB37" s="50">
        <v>7279380</v>
      </c>
      <c r="AC37" s="85">
        <f t="shared" si="23"/>
        <v>1.0425864074110145</v>
      </c>
      <c r="AD37" s="35">
        <f t="shared" si="24"/>
        <v>213813113</v>
      </c>
      <c r="AE37" s="85">
        <f t="shared" si="25"/>
        <v>30.623301069601432</v>
      </c>
      <c r="AF37" s="261">
        <v>98829119</v>
      </c>
      <c r="AG37" s="85">
        <f t="shared" ref="AG37:AG68" si="49">AF37/D37*100</f>
        <v>14.154762648165867</v>
      </c>
      <c r="AH37" s="35">
        <f t="shared" ref="AH37:AH68" si="50">F37+H37+J37+N37+R37+V37+AB37+AF37</f>
        <v>312642232</v>
      </c>
      <c r="AI37" s="85">
        <f t="shared" ref="AI37:AI68" si="51">AH37/D37*100</f>
        <v>44.778063717767303</v>
      </c>
      <c r="AJ37" s="395">
        <v>93172391</v>
      </c>
      <c r="AK37" s="434">
        <f t="shared" si="26"/>
        <v>10.373188162154699</v>
      </c>
      <c r="AL37" s="469">
        <f t="shared" si="27"/>
        <v>405814623</v>
      </c>
      <c r="AM37" s="434">
        <f t="shared" si="28"/>
        <v>45.18067421209436</v>
      </c>
      <c r="AN37" s="777">
        <f t="shared" si="29"/>
        <v>199280890</v>
      </c>
      <c r="AO37" s="777">
        <f t="shared" si="30"/>
        <v>25.570537217731584</v>
      </c>
      <c r="AP37" s="35"/>
      <c r="AQ37" s="85">
        <f t="shared" si="40"/>
        <v>0</v>
      </c>
      <c r="AR37" s="35">
        <f t="shared" si="41"/>
        <v>405814623</v>
      </c>
      <c r="AS37" s="109">
        <f t="shared" si="42"/>
        <v>45.18067421209436</v>
      </c>
      <c r="AT37" s="236">
        <v>6300000</v>
      </c>
      <c r="AU37" s="85">
        <f t="shared" si="43"/>
        <v>0.7013996820321442</v>
      </c>
      <c r="AV37" s="35">
        <f t="shared" si="44"/>
        <v>412114623</v>
      </c>
      <c r="AW37" s="85">
        <f t="shared" si="45"/>
        <v>45.882073894126499</v>
      </c>
      <c r="AX37" s="35">
        <v>375646480</v>
      </c>
      <c r="AY37" s="489">
        <f t="shared" si="46"/>
        <v>41.821955814046696</v>
      </c>
      <c r="AZ37" s="782">
        <f t="shared" si="33"/>
        <v>381946480</v>
      </c>
      <c r="BA37" s="782">
        <f t="shared" si="34"/>
        <v>42.523355496078842</v>
      </c>
      <c r="BB37" s="490">
        <v>884761103</v>
      </c>
      <c r="BC37" s="492">
        <f t="shared" si="47"/>
        <v>98.503358145810978</v>
      </c>
    </row>
    <row r="38" spans="1:57" ht="21" customHeight="1">
      <c r="A38" s="438">
        <v>34</v>
      </c>
      <c r="B38" s="439" t="s">
        <v>144</v>
      </c>
      <c r="C38" s="408">
        <v>2977576000</v>
      </c>
      <c r="D38" s="440">
        <v>915000000</v>
      </c>
      <c r="E38" s="433">
        <v>915000000</v>
      </c>
      <c r="F38" s="35"/>
      <c r="G38" s="434">
        <f t="shared" si="38"/>
        <v>0</v>
      </c>
      <c r="H38" s="35"/>
      <c r="I38" s="452" t="s">
        <v>28</v>
      </c>
      <c r="J38" s="35"/>
      <c r="K38" s="453">
        <f t="shared" si="9"/>
        <v>0</v>
      </c>
      <c r="L38" s="767">
        <f t="shared" si="10"/>
        <v>0</v>
      </c>
      <c r="M38" s="768">
        <f t="shared" si="11"/>
        <v>0</v>
      </c>
      <c r="N38" s="205"/>
      <c r="O38" s="455">
        <f t="shared" si="48"/>
        <v>0</v>
      </c>
      <c r="P38" s="176">
        <f t="shared" si="13"/>
        <v>0</v>
      </c>
      <c r="Q38" s="466">
        <f t="shared" si="14"/>
        <v>0</v>
      </c>
      <c r="R38" s="469"/>
      <c r="S38" s="98">
        <f t="shared" si="15"/>
        <v>0</v>
      </c>
      <c r="T38" s="96">
        <f t="shared" si="16"/>
        <v>0</v>
      </c>
      <c r="U38" s="98">
        <f t="shared" si="17"/>
        <v>0</v>
      </c>
      <c r="V38" s="89"/>
      <c r="W38" s="468">
        <f t="shared" si="18"/>
        <v>0</v>
      </c>
      <c r="X38" s="33">
        <f t="shared" si="19"/>
        <v>0</v>
      </c>
      <c r="Y38" s="468">
        <f t="shared" si="20"/>
        <v>0</v>
      </c>
      <c r="Z38" s="773">
        <f t="shared" si="21"/>
        <v>0</v>
      </c>
      <c r="AA38" s="773">
        <f t="shared" si="22"/>
        <v>0</v>
      </c>
      <c r="AB38" s="236">
        <v>915000000</v>
      </c>
      <c r="AC38" s="478">
        <f>AB38/D38*100</f>
        <v>100</v>
      </c>
      <c r="AD38" s="35">
        <f t="shared" si="24"/>
        <v>915000000</v>
      </c>
      <c r="AE38" s="478">
        <v>100</v>
      </c>
      <c r="AF38" s="261">
        <v>0</v>
      </c>
      <c r="AG38" s="261">
        <v>0</v>
      </c>
      <c r="AH38" s="35">
        <f t="shared" si="50"/>
        <v>915000000</v>
      </c>
      <c r="AI38" s="478">
        <f t="shared" si="51"/>
        <v>100</v>
      </c>
      <c r="AJ38" s="395"/>
      <c r="AK38" s="434">
        <f t="shared" si="26"/>
        <v>0</v>
      </c>
      <c r="AL38" s="469">
        <f t="shared" si="27"/>
        <v>915000000</v>
      </c>
      <c r="AM38" s="469">
        <f t="shared" si="28"/>
        <v>100</v>
      </c>
      <c r="AN38" s="777">
        <f t="shared" si="29"/>
        <v>915000000</v>
      </c>
      <c r="AO38" s="777">
        <f t="shared" si="30"/>
        <v>100</v>
      </c>
      <c r="AP38" s="50"/>
      <c r="AQ38" s="85">
        <f t="shared" si="40"/>
        <v>0</v>
      </c>
      <c r="AR38" s="35">
        <f t="shared" si="41"/>
        <v>915000000</v>
      </c>
      <c r="AS38" s="109">
        <f t="shared" si="42"/>
        <v>100</v>
      </c>
      <c r="AT38" s="50"/>
      <c r="AU38" s="85">
        <f t="shared" si="43"/>
        <v>0</v>
      </c>
      <c r="AV38" s="35">
        <f t="shared" si="44"/>
        <v>915000000</v>
      </c>
      <c r="AW38" s="478">
        <f t="shared" si="45"/>
        <v>100</v>
      </c>
      <c r="AX38" s="35"/>
      <c r="AY38" s="489">
        <f t="shared" si="46"/>
        <v>0</v>
      </c>
      <c r="AZ38" s="782">
        <f t="shared" si="33"/>
        <v>0</v>
      </c>
      <c r="BA38" s="782">
        <f t="shared" si="34"/>
        <v>0</v>
      </c>
      <c r="BB38" s="490">
        <f>F38+H38+J38+N38+R38+V38+AB38+AF38+AJ38+AP38+AT38+AX38</f>
        <v>915000000</v>
      </c>
      <c r="BC38" s="718">
        <f t="shared" si="47"/>
        <v>100</v>
      </c>
      <c r="BD38" s="259"/>
      <c r="BE38" s="256"/>
    </row>
    <row r="39" spans="1:57">
      <c r="A39" s="48">
        <v>35</v>
      </c>
      <c r="B39" s="77" t="s">
        <v>50</v>
      </c>
      <c r="C39" s="32">
        <v>1372626000</v>
      </c>
      <c r="D39" s="703">
        <v>2753385000</v>
      </c>
      <c r="E39" s="433">
        <v>2756747480</v>
      </c>
      <c r="F39" s="35"/>
      <c r="G39" s="434">
        <f t="shared" si="38"/>
        <v>0</v>
      </c>
      <c r="H39" s="35"/>
      <c r="I39" s="452" t="s">
        <v>28</v>
      </c>
      <c r="J39" s="35"/>
      <c r="K39" s="453">
        <f t="shared" si="9"/>
        <v>0</v>
      </c>
      <c r="L39" s="767">
        <f t="shared" si="10"/>
        <v>0</v>
      </c>
      <c r="M39" s="768">
        <f t="shared" si="11"/>
        <v>0</v>
      </c>
      <c r="N39" s="206"/>
      <c r="O39" s="455">
        <f t="shared" si="48"/>
        <v>0</v>
      </c>
      <c r="P39" s="176">
        <f t="shared" si="13"/>
        <v>0</v>
      </c>
      <c r="Q39" s="466">
        <f t="shared" si="14"/>
        <v>0</v>
      </c>
      <c r="R39" s="467"/>
      <c r="S39" s="98">
        <f t="shared" si="15"/>
        <v>0</v>
      </c>
      <c r="T39" s="96">
        <f t="shared" si="16"/>
        <v>0</v>
      </c>
      <c r="U39" s="98">
        <f t="shared" si="17"/>
        <v>0</v>
      </c>
      <c r="V39" s="89"/>
      <c r="W39" s="468">
        <f t="shared" si="18"/>
        <v>0</v>
      </c>
      <c r="X39" s="33">
        <f t="shared" si="19"/>
        <v>0</v>
      </c>
      <c r="Y39" s="468">
        <f t="shared" si="20"/>
        <v>0</v>
      </c>
      <c r="Z39" s="773">
        <f t="shared" si="21"/>
        <v>0</v>
      </c>
      <c r="AA39" s="773">
        <f t="shared" si="22"/>
        <v>0</v>
      </c>
      <c r="AB39" s="477"/>
      <c r="AC39" s="85">
        <f t="shared" si="23"/>
        <v>0</v>
      </c>
      <c r="AD39" s="35">
        <f t="shared" si="24"/>
        <v>0</v>
      </c>
      <c r="AE39" s="85">
        <f t="shared" si="25"/>
        <v>0</v>
      </c>
      <c r="AF39" s="236">
        <v>503983482</v>
      </c>
      <c r="AG39" s="85">
        <f t="shared" si="49"/>
        <v>18.304141338752117</v>
      </c>
      <c r="AH39" s="35">
        <f t="shared" si="50"/>
        <v>503983482</v>
      </c>
      <c r="AI39" s="85">
        <f t="shared" si="51"/>
        <v>18.304141338752117</v>
      </c>
      <c r="AJ39" s="395">
        <v>225330069</v>
      </c>
      <c r="AK39" s="434">
        <f t="shared" si="26"/>
        <v>8.1737653025804153</v>
      </c>
      <c r="AL39" s="469">
        <f t="shared" si="27"/>
        <v>729313551</v>
      </c>
      <c r="AM39" s="434">
        <f t="shared" si="28"/>
        <v>26.455580581504694</v>
      </c>
      <c r="AN39" s="777">
        <f t="shared" si="29"/>
        <v>729313551</v>
      </c>
      <c r="AO39" s="777">
        <f t="shared" si="30"/>
        <v>26.477906641332531</v>
      </c>
      <c r="AP39" s="35">
        <v>785583291</v>
      </c>
      <c r="AQ39" s="85">
        <f t="shared" si="40"/>
        <v>28.496744685516134</v>
      </c>
      <c r="AR39" s="35">
        <f t="shared" si="41"/>
        <v>1514896842</v>
      </c>
      <c r="AS39" s="109">
        <f t="shared" si="42"/>
        <v>54.952325267020832</v>
      </c>
      <c r="AT39" s="50">
        <v>538820317</v>
      </c>
      <c r="AU39" s="85">
        <f t="shared" si="43"/>
        <v>19.545508644121444</v>
      </c>
      <c r="AV39" s="35">
        <f t="shared" si="44"/>
        <v>2053717159</v>
      </c>
      <c r="AW39" s="85">
        <f t="shared" si="45"/>
        <v>74.49783391114228</v>
      </c>
      <c r="AX39" s="35">
        <v>703029282</v>
      </c>
      <c r="AY39" s="489">
        <f t="shared" si="46"/>
        <v>25.502128399515211</v>
      </c>
      <c r="AZ39" s="782">
        <f t="shared" si="33"/>
        <v>2027432890</v>
      </c>
      <c r="BA39" s="782">
        <f t="shared" si="34"/>
        <v>73.544381729152789</v>
      </c>
      <c r="BB39" s="747">
        <f>F39+H39+J39+N39+R39+V39+AB39+AF39+AJ39+AP39+AT39+AX39</f>
        <v>2756746441</v>
      </c>
      <c r="BC39" s="748">
        <f t="shared" si="47"/>
        <v>99.99996231065748</v>
      </c>
      <c r="BD39" s="8"/>
      <c r="BE39" s="744"/>
    </row>
    <row r="40" spans="1:57">
      <c r="A40" s="30">
        <v>36</v>
      </c>
      <c r="B40" s="77" t="s">
        <v>51</v>
      </c>
      <c r="C40" s="89">
        <v>2425869000</v>
      </c>
      <c r="D40" s="78">
        <v>2671929000</v>
      </c>
      <c r="E40" s="433">
        <v>2680954088</v>
      </c>
      <c r="F40" s="35"/>
      <c r="G40" s="434">
        <f t="shared" si="38"/>
        <v>0</v>
      </c>
      <c r="H40" s="35"/>
      <c r="I40" s="452" t="s">
        <v>28</v>
      </c>
      <c r="J40" s="35"/>
      <c r="K40" s="453">
        <f t="shared" si="9"/>
        <v>0</v>
      </c>
      <c r="L40" s="767">
        <f t="shared" si="10"/>
        <v>0</v>
      </c>
      <c r="M40" s="768">
        <f t="shared" si="11"/>
        <v>0</v>
      </c>
      <c r="N40" s="205"/>
      <c r="O40" s="455">
        <f t="shared" si="48"/>
        <v>0</v>
      </c>
      <c r="P40" s="176">
        <f t="shared" si="13"/>
        <v>0</v>
      </c>
      <c r="Q40" s="466">
        <f t="shared" si="14"/>
        <v>0</v>
      </c>
      <c r="R40" s="456"/>
      <c r="S40" s="98">
        <f t="shared" si="15"/>
        <v>0</v>
      </c>
      <c r="T40" s="96">
        <f t="shared" si="16"/>
        <v>0</v>
      </c>
      <c r="U40" s="98">
        <f t="shared" si="17"/>
        <v>0</v>
      </c>
      <c r="V40" s="89"/>
      <c r="W40" s="468">
        <f t="shared" si="18"/>
        <v>0</v>
      </c>
      <c r="X40" s="33">
        <f t="shared" si="19"/>
        <v>0</v>
      </c>
      <c r="Y40" s="468">
        <f t="shared" si="20"/>
        <v>0</v>
      </c>
      <c r="Z40" s="773">
        <f t="shared" si="21"/>
        <v>0</v>
      </c>
      <c r="AA40" s="773">
        <f t="shared" si="22"/>
        <v>0</v>
      </c>
      <c r="AB40" s="50"/>
      <c r="AC40" s="85">
        <f t="shared" si="23"/>
        <v>0</v>
      </c>
      <c r="AD40" s="35">
        <f t="shared" si="24"/>
        <v>0</v>
      </c>
      <c r="AE40" s="85">
        <f t="shared" si="25"/>
        <v>0</v>
      </c>
      <c r="AF40" s="261">
        <v>415045087</v>
      </c>
      <c r="AG40" s="85">
        <f t="shared" si="49"/>
        <v>15.533537268392985</v>
      </c>
      <c r="AH40" s="35">
        <f t="shared" si="50"/>
        <v>415045087</v>
      </c>
      <c r="AI40" s="85">
        <f t="shared" si="51"/>
        <v>15.533537268392985</v>
      </c>
      <c r="AJ40" s="395">
        <v>226579737</v>
      </c>
      <c r="AK40" s="434">
        <f t="shared" si="26"/>
        <v>8.4514590538560537</v>
      </c>
      <c r="AL40" s="469">
        <f t="shared" si="27"/>
        <v>641624824</v>
      </c>
      <c r="AM40" s="434">
        <f t="shared" si="28"/>
        <v>23.932704661818885</v>
      </c>
      <c r="AN40" s="777">
        <f t="shared" si="29"/>
        <v>641624824</v>
      </c>
      <c r="AO40" s="777">
        <f t="shared" si="30"/>
        <v>23.984996322249039</v>
      </c>
      <c r="AP40" s="35">
        <v>825727020</v>
      </c>
      <c r="AQ40" s="85">
        <f t="shared" si="40"/>
        <v>30.79974490036847</v>
      </c>
      <c r="AR40" s="35">
        <f t="shared" si="41"/>
        <v>1467351844</v>
      </c>
      <c r="AS40" s="109">
        <f t="shared" si="42"/>
        <v>54.732449562187355</v>
      </c>
      <c r="AT40" s="50">
        <v>465486029</v>
      </c>
      <c r="AU40" s="85">
        <f t="shared" si="43"/>
        <v>17.362700505895422</v>
      </c>
      <c r="AV40" s="35">
        <f t="shared" si="44"/>
        <v>1932837873</v>
      </c>
      <c r="AW40" s="85">
        <f t="shared" si="45"/>
        <v>72.095150068082773</v>
      </c>
      <c r="AX40" s="35">
        <v>847314734</v>
      </c>
      <c r="AY40" s="489">
        <f t="shared" si="46"/>
        <v>31.604969954263535</v>
      </c>
      <c r="AZ40" s="782">
        <f t="shared" si="33"/>
        <v>2138527783</v>
      </c>
      <c r="BA40" s="782">
        <f t="shared" si="34"/>
        <v>79.767415360527423</v>
      </c>
      <c r="BB40" s="747">
        <v>2680594088</v>
      </c>
      <c r="BC40" s="748">
        <f t="shared" si="47"/>
        <v>99.986571944606908</v>
      </c>
      <c r="BE40" s="744"/>
    </row>
    <row r="41" spans="1:57">
      <c r="A41" s="30">
        <v>37</v>
      </c>
      <c r="B41" s="77" t="s">
        <v>52</v>
      </c>
      <c r="C41" s="89">
        <v>3093864000</v>
      </c>
      <c r="D41" s="78">
        <v>4804316000</v>
      </c>
      <c r="E41" s="433">
        <v>4830638011</v>
      </c>
      <c r="F41" s="35"/>
      <c r="G41" s="434">
        <f t="shared" si="38"/>
        <v>0</v>
      </c>
      <c r="H41" s="35"/>
      <c r="I41" s="452" t="s">
        <v>28</v>
      </c>
      <c r="J41" s="35"/>
      <c r="K41" s="453">
        <f t="shared" si="9"/>
        <v>0</v>
      </c>
      <c r="L41" s="767">
        <f t="shared" si="10"/>
        <v>0</v>
      </c>
      <c r="M41" s="768">
        <f t="shared" si="11"/>
        <v>0</v>
      </c>
      <c r="N41" s="205"/>
      <c r="O41" s="455">
        <f t="shared" si="48"/>
        <v>0</v>
      </c>
      <c r="P41" s="176">
        <f t="shared" si="13"/>
        <v>0</v>
      </c>
      <c r="Q41" s="466">
        <f t="shared" si="14"/>
        <v>0</v>
      </c>
      <c r="R41" s="181"/>
      <c r="S41" s="98">
        <f t="shared" si="15"/>
        <v>0</v>
      </c>
      <c r="T41" s="96">
        <f t="shared" si="16"/>
        <v>0</v>
      </c>
      <c r="U41" s="98">
        <f t="shared" si="17"/>
        <v>0</v>
      </c>
      <c r="V41" s="89"/>
      <c r="W41" s="468">
        <f t="shared" si="18"/>
        <v>0</v>
      </c>
      <c r="X41" s="33">
        <f t="shared" si="19"/>
        <v>0</v>
      </c>
      <c r="Y41" s="468">
        <f t="shared" si="20"/>
        <v>0</v>
      </c>
      <c r="Z41" s="773">
        <f t="shared" si="21"/>
        <v>0</v>
      </c>
      <c r="AA41" s="773">
        <f t="shared" si="22"/>
        <v>0</v>
      </c>
      <c r="AB41" s="50"/>
      <c r="AC41" s="85">
        <f t="shared" si="23"/>
        <v>0</v>
      </c>
      <c r="AD41" s="35">
        <f t="shared" si="24"/>
        <v>0</v>
      </c>
      <c r="AE41" s="85">
        <f t="shared" si="25"/>
        <v>0</v>
      </c>
      <c r="AF41" s="261">
        <v>801259213</v>
      </c>
      <c r="AG41" s="85">
        <f t="shared" si="49"/>
        <v>16.677904055436819</v>
      </c>
      <c r="AH41" s="35">
        <f t="shared" si="50"/>
        <v>801259213</v>
      </c>
      <c r="AI41" s="85">
        <f t="shared" si="51"/>
        <v>16.677904055436819</v>
      </c>
      <c r="AJ41" s="395">
        <v>339764047</v>
      </c>
      <c r="AK41" s="434">
        <f t="shared" si="26"/>
        <v>7.0335232370198817</v>
      </c>
      <c r="AL41" s="469">
        <f t="shared" si="27"/>
        <v>1141023260</v>
      </c>
      <c r="AM41" s="434">
        <f t="shared" si="28"/>
        <v>23.620549861151662</v>
      </c>
      <c r="AN41" s="777">
        <f t="shared" si="29"/>
        <v>1141023260</v>
      </c>
      <c r="AO41" s="777">
        <f t="shared" si="30"/>
        <v>23.711427292456701</v>
      </c>
      <c r="AP41" s="50">
        <v>1612702513</v>
      </c>
      <c r="AQ41" s="85">
        <f t="shared" si="40"/>
        <v>33.384876062492438</v>
      </c>
      <c r="AR41" s="35">
        <f t="shared" si="41"/>
        <v>2753725773</v>
      </c>
      <c r="AS41" s="109">
        <f t="shared" si="42"/>
        <v>57.005425923644104</v>
      </c>
      <c r="AT41" s="50">
        <v>832590682</v>
      </c>
      <c r="AU41" s="85">
        <f t="shared" si="43"/>
        <v>17.235625606888391</v>
      </c>
      <c r="AV41" s="35">
        <f t="shared" si="44"/>
        <v>3586316455</v>
      </c>
      <c r="AW41" s="85">
        <f t="shared" si="45"/>
        <v>74.241051530532502</v>
      </c>
      <c r="AX41" s="35">
        <v>1243990040</v>
      </c>
      <c r="AY41" s="489">
        <f t="shared" si="46"/>
        <v>25.752085690694905</v>
      </c>
      <c r="AZ41" s="782">
        <f t="shared" si="33"/>
        <v>3689283235</v>
      </c>
      <c r="BA41" s="782">
        <f t="shared" si="34"/>
        <v>76.372587360075727</v>
      </c>
      <c r="BB41" s="490">
        <f t="shared" ref="BB41:BB55" si="52">F41+H41+J41+N41+R41+V41+AB41+AF41+AJ41+AP41+AT41+AX41</f>
        <v>4830306495</v>
      </c>
      <c r="BC41" s="718">
        <f t="shared" si="47"/>
        <v>99.9931372212274</v>
      </c>
    </row>
    <row r="42" spans="1:57">
      <c r="A42" s="30">
        <v>38</v>
      </c>
      <c r="B42" s="49" t="s">
        <v>53</v>
      </c>
      <c r="C42" s="89">
        <v>1305000000</v>
      </c>
      <c r="D42" s="78">
        <v>1305000000</v>
      </c>
      <c r="E42" s="433">
        <v>1256835646</v>
      </c>
      <c r="F42" s="35"/>
      <c r="G42" s="434">
        <f t="shared" si="38"/>
        <v>0</v>
      </c>
      <c r="H42" s="35"/>
      <c r="I42" s="452" t="s">
        <v>28</v>
      </c>
      <c r="J42" s="35"/>
      <c r="K42" s="453">
        <f t="shared" si="9"/>
        <v>0</v>
      </c>
      <c r="L42" s="767">
        <f t="shared" si="10"/>
        <v>0</v>
      </c>
      <c r="M42" s="768">
        <f t="shared" si="11"/>
        <v>0</v>
      </c>
      <c r="N42" s="205"/>
      <c r="O42" s="455">
        <f t="shared" si="48"/>
        <v>0</v>
      </c>
      <c r="P42" s="176">
        <f t="shared" si="13"/>
        <v>0</v>
      </c>
      <c r="Q42" s="466">
        <f t="shared" si="14"/>
        <v>0</v>
      </c>
      <c r="R42" s="456"/>
      <c r="S42" s="98">
        <f t="shared" si="15"/>
        <v>0</v>
      </c>
      <c r="T42" s="96">
        <f t="shared" si="16"/>
        <v>0</v>
      </c>
      <c r="U42" s="98">
        <f t="shared" si="17"/>
        <v>0</v>
      </c>
      <c r="V42" s="89"/>
      <c r="W42" s="468">
        <f t="shared" si="18"/>
        <v>0</v>
      </c>
      <c r="X42" s="33">
        <f t="shared" si="19"/>
        <v>0</v>
      </c>
      <c r="Y42" s="468">
        <f t="shared" si="20"/>
        <v>0</v>
      </c>
      <c r="Z42" s="773">
        <f t="shared" si="21"/>
        <v>0</v>
      </c>
      <c r="AA42" s="773">
        <f t="shared" si="22"/>
        <v>0</v>
      </c>
      <c r="AB42" s="477"/>
      <c r="AC42" s="85">
        <f t="shared" si="23"/>
        <v>0</v>
      </c>
      <c r="AD42" s="35">
        <f t="shared" si="24"/>
        <v>0</v>
      </c>
      <c r="AE42" s="85">
        <f t="shared" si="25"/>
        <v>0</v>
      </c>
      <c r="AF42" s="261">
        <v>0</v>
      </c>
      <c r="AG42" s="261">
        <v>0</v>
      </c>
      <c r="AH42" s="35">
        <f t="shared" si="50"/>
        <v>0</v>
      </c>
      <c r="AI42" s="261">
        <v>0</v>
      </c>
      <c r="AJ42" s="395"/>
      <c r="AK42" s="434">
        <f t="shared" si="26"/>
        <v>0</v>
      </c>
      <c r="AL42" s="469">
        <f t="shared" si="27"/>
        <v>0</v>
      </c>
      <c r="AM42" s="434">
        <f t="shared" si="28"/>
        <v>0</v>
      </c>
      <c r="AN42" s="777">
        <f t="shared" si="29"/>
        <v>0</v>
      </c>
      <c r="AO42" s="777">
        <f t="shared" si="30"/>
        <v>0</v>
      </c>
      <c r="AP42" s="50"/>
      <c r="AQ42" s="85">
        <f t="shared" si="40"/>
        <v>0</v>
      </c>
      <c r="AR42" s="35">
        <f t="shared" si="41"/>
        <v>0</v>
      </c>
      <c r="AS42" s="109">
        <f t="shared" si="42"/>
        <v>0</v>
      </c>
      <c r="AT42" s="50">
        <v>879584985</v>
      </c>
      <c r="AU42" s="85">
        <f t="shared" si="43"/>
        <v>69.984089630124956</v>
      </c>
      <c r="AV42" s="35">
        <f t="shared" si="44"/>
        <v>879584985</v>
      </c>
      <c r="AW42" s="478">
        <f t="shared" si="45"/>
        <v>69.984089630124956</v>
      </c>
      <c r="AX42" s="35">
        <v>312987072</v>
      </c>
      <c r="AY42" s="489">
        <f t="shared" si="46"/>
        <v>24.90278446478753</v>
      </c>
      <c r="AZ42" s="782">
        <f t="shared" si="33"/>
        <v>1192572057</v>
      </c>
      <c r="BA42" s="782">
        <f t="shared" si="34"/>
        <v>94.886874094912486</v>
      </c>
      <c r="BB42" s="490">
        <f t="shared" si="52"/>
        <v>1192572057</v>
      </c>
      <c r="BC42" s="492">
        <f t="shared" si="47"/>
        <v>94.886874094912486</v>
      </c>
    </row>
    <row r="43" spans="1:57">
      <c r="A43" s="30">
        <v>39</v>
      </c>
      <c r="B43" s="49" t="s">
        <v>54</v>
      </c>
      <c r="C43" s="89">
        <v>257822000</v>
      </c>
      <c r="D43" s="78">
        <v>440839000</v>
      </c>
      <c r="E43" s="433">
        <v>440839000</v>
      </c>
      <c r="F43" s="441"/>
      <c r="G43" s="434">
        <f t="shared" si="38"/>
        <v>0</v>
      </c>
      <c r="H43" s="441"/>
      <c r="I43" s="452" t="s">
        <v>28</v>
      </c>
      <c r="J43" s="441"/>
      <c r="K43" s="453">
        <f t="shared" si="9"/>
        <v>0</v>
      </c>
      <c r="L43" s="767">
        <f t="shared" si="10"/>
        <v>0</v>
      </c>
      <c r="M43" s="768">
        <f t="shared" si="11"/>
        <v>0</v>
      </c>
      <c r="N43" s="462"/>
      <c r="O43" s="455">
        <f t="shared" si="48"/>
        <v>0</v>
      </c>
      <c r="P43" s="176">
        <f t="shared" si="13"/>
        <v>0</v>
      </c>
      <c r="Q43" s="466">
        <f t="shared" si="14"/>
        <v>0</v>
      </c>
      <c r="R43" s="462"/>
      <c r="S43" s="98">
        <f t="shared" si="15"/>
        <v>0</v>
      </c>
      <c r="T43" s="96">
        <f t="shared" si="16"/>
        <v>0</v>
      </c>
      <c r="U43" s="98">
        <f t="shared" si="17"/>
        <v>0</v>
      </c>
      <c r="V43" s="89"/>
      <c r="W43" s="468">
        <f t="shared" si="18"/>
        <v>0</v>
      </c>
      <c r="X43" s="33">
        <f t="shared" si="19"/>
        <v>0</v>
      </c>
      <c r="Y43" s="468">
        <f t="shared" si="20"/>
        <v>0</v>
      </c>
      <c r="Z43" s="773">
        <f t="shared" si="21"/>
        <v>0</v>
      </c>
      <c r="AA43" s="773">
        <f t="shared" si="22"/>
        <v>0</v>
      </c>
      <c r="AB43" s="477"/>
      <c r="AC43" s="85">
        <f t="shared" si="23"/>
        <v>0</v>
      </c>
      <c r="AD43" s="35">
        <f t="shared" si="24"/>
        <v>0</v>
      </c>
      <c r="AE43" s="85">
        <f t="shared" si="25"/>
        <v>0</v>
      </c>
      <c r="AF43" s="239">
        <v>84311169</v>
      </c>
      <c r="AG43" s="85">
        <f t="shared" si="49"/>
        <v>19.125161113240889</v>
      </c>
      <c r="AH43" s="35">
        <f t="shared" si="50"/>
        <v>84311169</v>
      </c>
      <c r="AI43" s="85">
        <f t="shared" si="51"/>
        <v>19.125161113240889</v>
      </c>
      <c r="AJ43" s="395">
        <v>44691379</v>
      </c>
      <c r="AK43" s="434">
        <f t="shared" si="26"/>
        <v>10.137800648309247</v>
      </c>
      <c r="AL43" s="469">
        <f t="shared" si="27"/>
        <v>129002548</v>
      </c>
      <c r="AM43" s="434">
        <f t="shared" si="28"/>
        <v>29.262961761550134</v>
      </c>
      <c r="AN43" s="777">
        <f t="shared" si="29"/>
        <v>129002548</v>
      </c>
      <c r="AO43" s="777">
        <f t="shared" si="30"/>
        <v>29.262961761550137</v>
      </c>
      <c r="AP43" s="35">
        <v>124884773</v>
      </c>
      <c r="AQ43" s="85">
        <f t="shared" si="40"/>
        <v>28.328884921706109</v>
      </c>
      <c r="AR43" s="35">
        <f t="shared" si="41"/>
        <v>253887321</v>
      </c>
      <c r="AS43" s="109">
        <f t="shared" si="42"/>
        <v>57.591846683256243</v>
      </c>
      <c r="AT43" s="50">
        <v>79992520</v>
      </c>
      <c r="AU43" s="85">
        <f t="shared" si="43"/>
        <v>18.145517978218805</v>
      </c>
      <c r="AV43" s="35">
        <f t="shared" si="44"/>
        <v>333879841</v>
      </c>
      <c r="AW43" s="85">
        <f t="shared" si="45"/>
        <v>75.737364661475056</v>
      </c>
      <c r="AX43" s="35">
        <v>106958002</v>
      </c>
      <c r="AY43" s="489">
        <f t="shared" si="46"/>
        <v>24.262372884431731</v>
      </c>
      <c r="AZ43" s="782">
        <f t="shared" si="33"/>
        <v>311835295</v>
      </c>
      <c r="BA43" s="782">
        <f t="shared" si="34"/>
        <v>70.736775784356638</v>
      </c>
      <c r="BB43" s="490">
        <f t="shared" si="52"/>
        <v>440837843</v>
      </c>
      <c r="BC43" s="718">
        <f t="shared" si="47"/>
        <v>99.999737545906783</v>
      </c>
    </row>
    <row r="44" spans="1:57">
      <c r="A44" s="30">
        <v>40</v>
      </c>
      <c r="B44" s="618" t="s">
        <v>75</v>
      </c>
      <c r="C44" s="89">
        <v>13844938000</v>
      </c>
      <c r="D44" s="78">
        <v>9222923000</v>
      </c>
      <c r="E44" s="433">
        <v>9727141058</v>
      </c>
      <c r="F44" s="35"/>
      <c r="G44" s="434">
        <f t="shared" si="38"/>
        <v>0</v>
      </c>
      <c r="H44" s="35"/>
      <c r="I44" s="452" t="s">
        <v>28</v>
      </c>
      <c r="J44" s="35"/>
      <c r="K44" s="453">
        <f t="shared" si="9"/>
        <v>0</v>
      </c>
      <c r="L44" s="767">
        <f t="shared" si="10"/>
        <v>0</v>
      </c>
      <c r="M44" s="768">
        <f t="shared" si="11"/>
        <v>0</v>
      </c>
      <c r="N44" s="205"/>
      <c r="O44" s="455">
        <f t="shared" si="48"/>
        <v>0</v>
      </c>
      <c r="P44" s="176">
        <f t="shared" si="13"/>
        <v>0</v>
      </c>
      <c r="Q44" s="466">
        <f t="shared" si="14"/>
        <v>0</v>
      </c>
      <c r="R44" s="473"/>
      <c r="S44" s="98">
        <f t="shared" si="15"/>
        <v>0</v>
      </c>
      <c r="T44" s="96">
        <f t="shared" si="16"/>
        <v>0</v>
      </c>
      <c r="U44" s="98">
        <f t="shared" si="17"/>
        <v>0</v>
      </c>
      <c r="V44" s="89"/>
      <c r="W44" s="468">
        <f t="shared" si="18"/>
        <v>0</v>
      </c>
      <c r="X44" s="33">
        <f t="shared" si="19"/>
        <v>0</v>
      </c>
      <c r="Y44" s="468">
        <f t="shared" si="20"/>
        <v>0</v>
      </c>
      <c r="Z44" s="773">
        <f t="shared" si="21"/>
        <v>0</v>
      </c>
      <c r="AA44" s="773">
        <f t="shared" si="22"/>
        <v>0</v>
      </c>
      <c r="AB44" s="50">
        <v>1643000000</v>
      </c>
      <c r="AC44" s="85">
        <f>AB44/D44*100</f>
        <v>17.814308977750329</v>
      </c>
      <c r="AD44" s="35">
        <f t="shared" si="24"/>
        <v>1643000000</v>
      </c>
      <c r="AE44" s="85">
        <v>17.8</v>
      </c>
      <c r="AF44" s="261">
        <v>965389405</v>
      </c>
      <c r="AG44" s="85">
        <f t="shared" si="49"/>
        <v>10.467282498184144</v>
      </c>
      <c r="AH44" s="35">
        <f t="shared" si="50"/>
        <v>2608389405</v>
      </c>
      <c r="AI44" s="85">
        <f t="shared" si="51"/>
        <v>28.281591475934476</v>
      </c>
      <c r="AJ44" s="395">
        <v>357408238</v>
      </c>
      <c r="AK44" s="434">
        <f t="shared" si="26"/>
        <v>3.6743400334063501</v>
      </c>
      <c r="AL44" s="469">
        <f t="shared" si="27"/>
        <v>2965797643</v>
      </c>
      <c r="AM44" s="434">
        <f t="shared" si="28"/>
        <v>30.489921193862056</v>
      </c>
      <c r="AN44" s="777">
        <f t="shared" si="29"/>
        <v>2965797643</v>
      </c>
      <c r="AO44" s="777">
        <f t="shared" si="30"/>
        <v>31.955931509340822</v>
      </c>
      <c r="AP44" s="35">
        <v>1687708869</v>
      </c>
      <c r="AQ44" s="85">
        <f t="shared" si="40"/>
        <v>17.350512950688206</v>
      </c>
      <c r="AR44" s="35">
        <f t="shared" si="41"/>
        <v>4653506512</v>
      </c>
      <c r="AS44" s="109">
        <f t="shared" si="42"/>
        <v>47.840434144550265</v>
      </c>
      <c r="AT44" s="50">
        <v>1525966375</v>
      </c>
      <c r="AU44" s="85">
        <f t="shared" si="43"/>
        <v>15.687717140124976</v>
      </c>
      <c r="AV44" s="35">
        <f t="shared" si="44"/>
        <v>6179472887</v>
      </c>
      <c r="AW44" s="85">
        <f t="shared" si="45"/>
        <v>63.528151284675239</v>
      </c>
      <c r="AX44" s="35">
        <v>3516742095</v>
      </c>
      <c r="AY44" s="489">
        <f t="shared" si="46"/>
        <v>36.153912789284441</v>
      </c>
      <c r="AZ44" s="782">
        <f t="shared" si="33"/>
        <v>6730417339</v>
      </c>
      <c r="BA44" s="782">
        <f t="shared" si="34"/>
        <v>69.19214288009762</v>
      </c>
      <c r="BB44" s="490">
        <f t="shared" si="52"/>
        <v>9696214982</v>
      </c>
      <c r="BC44" s="492">
        <f t="shared" si="47"/>
        <v>99.68206407395968</v>
      </c>
    </row>
    <row r="45" spans="1:57" ht="15" customHeight="1">
      <c r="A45" s="30">
        <v>41</v>
      </c>
      <c r="B45" s="49" t="s">
        <v>56</v>
      </c>
      <c r="C45" s="89">
        <v>1730960000</v>
      </c>
      <c r="D45" s="78">
        <v>2298723000</v>
      </c>
      <c r="E45" s="433">
        <v>2303914999</v>
      </c>
      <c r="F45" s="35"/>
      <c r="G45" s="434">
        <f t="shared" si="38"/>
        <v>0</v>
      </c>
      <c r="H45" s="35"/>
      <c r="I45" s="452" t="s">
        <v>28</v>
      </c>
      <c r="J45" s="35"/>
      <c r="K45" s="453">
        <f t="shared" si="9"/>
        <v>0</v>
      </c>
      <c r="L45" s="767">
        <f t="shared" si="10"/>
        <v>0</v>
      </c>
      <c r="M45" s="768">
        <f t="shared" si="11"/>
        <v>0</v>
      </c>
      <c r="N45" s="463"/>
      <c r="O45" s="455">
        <f t="shared" si="48"/>
        <v>0</v>
      </c>
      <c r="P45" s="176">
        <f t="shared" si="13"/>
        <v>0</v>
      </c>
      <c r="Q45" s="466">
        <f t="shared" si="14"/>
        <v>0</v>
      </c>
      <c r="R45" s="467"/>
      <c r="S45" s="98">
        <f t="shared" si="15"/>
        <v>0</v>
      </c>
      <c r="T45" s="96">
        <f t="shared" si="16"/>
        <v>0</v>
      </c>
      <c r="U45" s="98">
        <f t="shared" si="17"/>
        <v>0</v>
      </c>
      <c r="V45" s="89"/>
      <c r="W45" s="468">
        <f t="shared" si="18"/>
        <v>0</v>
      </c>
      <c r="X45" s="33">
        <f t="shared" si="19"/>
        <v>0</v>
      </c>
      <c r="Y45" s="468">
        <f t="shared" si="20"/>
        <v>0</v>
      </c>
      <c r="Z45" s="773">
        <f t="shared" si="21"/>
        <v>0</v>
      </c>
      <c r="AA45" s="773">
        <f t="shared" si="22"/>
        <v>0</v>
      </c>
      <c r="AB45" s="50"/>
      <c r="AC45" s="85">
        <f t="shared" si="23"/>
        <v>0</v>
      </c>
      <c r="AD45" s="35">
        <f t="shared" si="24"/>
        <v>0</v>
      </c>
      <c r="AE45" s="85">
        <f t="shared" si="25"/>
        <v>0</v>
      </c>
      <c r="AF45" s="261">
        <v>402655317</v>
      </c>
      <c r="AG45" s="85">
        <f t="shared" si="49"/>
        <v>17.516478366466949</v>
      </c>
      <c r="AH45" s="35">
        <f t="shared" si="50"/>
        <v>402655317</v>
      </c>
      <c r="AI45" s="85">
        <f t="shared" si="51"/>
        <v>17.516478366466949</v>
      </c>
      <c r="AJ45" s="395">
        <v>165823331</v>
      </c>
      <c r="AK45" s="434">
        <f t="shared" si="26"/>
        <v>7.1974587201339713</v>
      </c>
      <c r="AL45" s="469">
        <f t="shared" si="27"/>
        <v>568478648</v>
      </c>
      <c r="AM45" s="434">
        <f t="shared" si="28"/>
        <v>24.674462740454601</v>
      </c>
      <c r="AN45" s="777">
        <f t="shared" si="29"/>
        <v>568478648</v>
      </c>
      <c r="AO45" s="777">
        <f t="shared" si="30"/>
        <v>24.713937086600922</v>
      </c>
      <c r="AP45" s="35">
        <v>756540451</v>
      </c>
      <c r="AQ45" s="85">
        <f t="shared" si="40"/>
        <v>32.837168529584282</v>
      </c>
      <c r="AR45" s="35">
        <f t="shared" si="41"/>
        <v>1325019099</v>
      </c>
      <c r="AS45" s="109">
        <f t="shared" si="42"/>
        <v>57.51163127003889</v>
      </c>
      <c r="AT45" s="50">
        <v>402991958</v>
      </c>
      <c r="AU45" s="85">
        <f t="shared" si="43"/>
        <v>17.491615713900739</v>
      </c>
      <c r="AV45" s="35">
        <f t="shared" si="44"/>
        <v>1728011057</v>
      </c>
      <c r="AW45" s="478">
        <f t="shared" si="45"/>
        <v>75.003246983939619</v>
      </c>
      <c r="AX45" s="35">
        <v>574795641</v>
      </c>
      <c r="AY45" s="489">
        <f t="shared" si="46"/>
        <v>24.948647899314274</v>
      </c>
      <c r="AZ45" s="782">
        <f t="shared" si="33"/>
        <v>1734328050</v>
      </c>
      <c r="BA45" s="782">
        <f t="shared" si="34"/>
        <v>75.277432142799285</v>
      </c>
      <c r="BB45" s="490">
        <f t="shared" si="52"/>
        <v>2302806698</v>
      </c>
      <c r="BC45" s="718">
        <f t="shared" si="47"/>
        <v>99.951894883253885</v>
      </c>
    </row>
    <row r="46" spans="1:57" ht="15" customHeight="1">
      <c r="A46" s="30">
        <v>42</v>
      </c>
      <c r="B46" s="49" t="s">
        <v>57</v>
      </c>
      <c r="C46" s="89">
        <v>183018000</v>
      </c>
      <c r="D46" s="78">
        <v>200082000</v>
      </c>
      <c r="E46" s="433">
        <v>201873295</v>
      </c>
      <c r="F46" s="35"/>
      <c r="G46" s="434">
        <f t="shared" si="38"/>
        <v>0</v>
      </c>
      <c r="H46" s="35"/>
      <c r="I46" s="452" t="s">
        <v>28</v>
      </c>
      <c r="J46" s="35"/>
      <c r="K46" s="453">
        <f t="shared" si="9"/>
        <v>0</v>
      </c>
      <c r="L46" s="767">
        <f t="shared" si="10"/>
        <v>0</v>
      </c>
      <c r="M46" s="768">
        <f t="shared" si="11"/>
        <v>0</v>
      </c>
      <c r="N46" s="454"/>
      <c r="O46" s="455">
        <f t="shared" si="48"/>
        <v>0</v>
      </c>
      <c r="P46" s="176">
        <f t="shared" si="13"/>
        <v>0</v>
      </c>
      <c r="Q46" s="466">
        <f t="shared" si="14"/>
        <v>0</v>
      </c>
      <c r="R46" s="467"/>
      <c r="S46" s="98">
        <f t="shared" si="15"/>
        <v>0</v>
      </c>
      <c r="T46" s="96">
        <f t="shared" si="16"/>
        <v>0</v>
      </c>
      <c r="U46" s="98">
        <f t="shared" si="17"/>
        <v>0</v>
      </c>
      <c r="V46" s="89"/>
      <c r="W46" s="468">
        <f t="shared" si="18"/>
        <v>0</v>
      </c>
      <c r="X46" s="33">
        <f t="shared" si="19"/>
        <v>0</v>
      </c>
      <c r="Y46" s="468">
        <f t="shared" si="20"/>
        <v>0</v>
      </c>
      <c r="Z46" s="773">
        <f t="shared" si="21"/>
        <v>0</v>
      </c>
      <c r="AA46" s="773">
        <f t="shared" si="22"/>
        <v>0</v>
      </c>
      <c r="AB46" s="477"/>
      <c r="AC46" s="85">
        <f t="shared" si="23"/>
        <v>0</v>
      </c>
      <c r="AD46" s="35">
        <f t="shared" si="24"/>
        <v>0</v>
      </c>
      <c r="AE46" s="85">
        <f t="shared" si="25"/>
        <v>0</v>
      </c>
      <c r="AF46" s="261">
        <v>7422110</v>
      </c>
      <c r="AG46" s="85">
        <f t="shared" si="49"/>
        <v>3.7095340910226806</v>
      </c>
      <c r="AH46" s="35">
        <f t="shared" si="50"/>
        <v>7422110</v>
      </c>
      <c r="AI46" s="85">
        <f t="shared" si="51"/>
        <v>3.7095340910226806</v>
      </c>
      <c r="AJ46" s="127"/>
      <c r="AK46" s="434">
        <f t="shared" si="26"/>
        <v>0</v>
      </c>
      <c r="AL46" s="469">
        <f t="shared" si="27"/>
        <v>7422110</v>
      </c>
      <c r="AM46" s="434">
        <f t="shared" si="28"/>
        <v>3.6766180489598685</v>
      </c>
      <c r="AN46" s="777">
        <f t="shared" si="29"/>
        <v>7422110</v>
      </c>
      <c r="AO46" s="777">
        <f t="shared" si="30"/>
        <v>3.7095340910226806</v>
      </c>
      <c r="AP46" s="236">
        <v>170823308</v>
      </c>
      <c r="AQ46" s="85">
        <f t="shared" si="40"/>
        <v>84.619071581508592</v>
      </c>
      <c r="AR46" s="35">
        <f t="shared" si="41"/>
        <v>178245418</v>
      </c>
      <c r="AS46" s="109">
        <f t="shared" si="42"/>
        <v>88.295689630468459</v>
      </c>
      <c r="AT46" s="50">
        <v>1791295</v>
      </c>
      <c r="AU46" s="85">
        <f t="shared" si="43"/>
        <v>0.88733628685260224</v>
      </c>
      <c r="AV46" s="35">
        <f t="shared" si="44"/>
        <v>180036713</v>
      </c>
      <c r="AW46" s="85">
        <f t="shared" si="45"/>
        <v>89.183025917321061</v>
      </c>
      <c r="AX46" s="35">
        <v>21683560</v>
      </c>
      <c r="AY46" s="489">
        <f t="shared" si="46"/>
        <v>10.741173070960178</v>
      </c>
      <c r="AZ46" s="782">
        <f t="shared" si="33"/>
        <v>194298163</v>
      </c>
      <c r="BA46" s="782">
        <f t="shared" si="34"/>
        <v>96.247580939321367</v>
      </c>
      <c r="BB46" s="490">
        <f t="shared" si="52"/>
        <v>201720273</v>
      </c>
      <c r="BC46" s="492">
        <f t="shared" si="47"/>
        <v>99.924198988281248</v>
      </c>
      <c r="BE46" s="256"/>
    </row>
    <row r="47" spans="1:57">
      <c r="A47" s="30">
        <v>43</v>
      </c>
      <c r="B47" s="49" t="s">
        <v>58</v>
      </c>
      <c r="C47" s="89">
        <v>510005000</v>
      </c>
      <c r="D47" s="78">
        <v>943421000</v>
      </c>
      <c r="E47" s="433">
        <v>948713347</v>
      </c>
      <c r="F47" s="35"/>
      <c r="G47" s="434">
        <f t="shared" si="38"/>
        <v>0</v>
      </c>
      <c r="H47" s="35"/>
      <c r="I47" s="452" t="s">
        <v>28</v>
      </c>
      <c r="J47" s="35"/>
      <c r="K47" s="453">
        <f t="shared" si="9"/>
        <v>0</v>
      </c>
      <c r="L47" s="767">
        <f t="shared" si="10"/>
        <v>0</v>
      </c>
      <c r="M47" s="768">
        <f t="shared" si="11"/>
        <v>0</v>
      </c>
      <c r="N47" s="454"/>
      <c r="O47" s="455">
        <f t="shared" si="48"/>
        <v>0</v>
      </c>
      <c r="P47" s="176">
        <f t="shared" si="13"/>
        <v>0</v>
      </c>
      <c r="Q47" s="466">
        <f t="shared" si="14"/>
        <v>0</v>
      </c>
      <c r="R47" s="467"/>
      <c r="S47" s="98">
        <f t="shared" si="15"/>
        <v>0</v>
      </c>
      <c r="T47" s="96">
        <f t="shared" si="16"/>
        <v>0</v>
      </c>
      <c r="U47" s="98">
        <f t="shared" si="17"/>
        <v>0</v>
      </c>
      <c r="V47" s="89"/>
      <c r="W47" s="468">
        <f t="shared" si="18"/>
        <v>0</v>
      </c>
      <c r="X47" s="33">
        <f t="shared" si="19"/>
        <v>0</v>
      </c>
      <c r="Y47" s="468">
        <f t="shared" si="20"/>
        <v>0</v>
      </c>
      <c r="Z47" s="773">
        <f t="shared" si="21"/>
        <v>0</v>
      </c>
      <c r="AA47" s="773">
        <f t="shared" si="22"/>
        <v>0</v>
      </c>
      <c r="AB47" s="50"/>
      <c r="AC47" s="85">
        <f t="shared" si="23"/>
        <v>0</v>
      </c>
      <c r="AD47" s="35">
        <f t="shared" si="24"/>
        <v>0</v>
      </c>
      <c r="AE47" s="85">
        <f t="shared" si="25"/>
        <v>0</v>
      </c>
      <c r="AF47" s="261">
        <v>63483703</v>
      </c>
      <c r="AG47" s="85">
        <f t="shared" si="49"/>
        <v>6.7290958119439788</v>
      </c>
      <c r="AH47" s="35">
        <f t="shared" si="50"/>
        <v>63483703</v>
      </c>
      <c r="AI47" s="85">
        <f t="shared" si="51"/>
        <v>6.7290958119439788</v>
      </c>
      <c r="AJ47" s="395">
        <v>27213486</v>
      </c>
      <c r="AK47" s="434">
        <f t="shared" si="26"/>
        <v>2.8684624376850891</v>
      </c>
      <c r="AL47" s="469">
        <f t="shared" si="27"/>
        <v>90697189</v>
      </c>
      <c r="AM47" s="434">
        <f t="shared" si="28"/>
        <v>9.5600203461667963</v>
      </c>
      <c r="AN47" s="777">
        <f t="shared" si="29"/>
        <v>90697189</v>
      </c>
      <c r="AO47" s="777">
        <f t="shared" si="30"/>
        <v>9.597558249629067</v>
      </c>
      <c r="AP47" s="236">
        <v>223463977</v>
      </c>
      <c r="AQ47" s="85">
        <f t="shared" si="40"/>
        <v>23.554425338974387</v>
      </c>
      <c r="AR47" s="35">
        <f t="shared" si="41"/>
        <v>314161166</v>
      </c>
      <c r="AS47" s="109">
        <f t="shared" si="42"/>
        <v>33.114445685141177</v>
      </c>
      <c r="AT47" s="50">
        <v>252184061</v>
      </c>
      <c r="AU47" s="85">
        <f t="shared" si="43"/>
        <v>26.581692119906482</v>
      </c>
      <c r="AV47" s="35">
        <f t="shared" si="44"/>
        <v>566345227</v>
      </c>
      <c r="AW47" s="85">
        <f t="shared" si="45"/>
        <v>59.69613780504767</v>
      </c>
      <c r="AX47" s="35">
        <v>378917910</v>
      </c>
      <c r="AY47" s="489">
        <f t="shared" si="46"/>
        <v>39.940189647189605</v>
      </c>
      <c r="AZ47" s="782">
        <f t="shared" si="33"/>
        <v>854565948</v>
      </c>
      <c r="BA47" s="782">
        <f t="shared" si="34"/>
        <v>90.076307106070473</v>
      </c>
      <c r="BB47" s="490">
        <f t="shared" si="52"/>
        <v>945263137</v>
      </c>
      <c r="BC47" s="492">
        <f t="shared" si="47"/>
        <v>99.636327452237268</v>
      </c>
    </row>
    <row r="48" spans="1:57" ht="21" customHeight="1">
      <c r="A48" s="30">
        <v>44</v>
      </c>
      <c r="B48" s="49" t="s">
        <v>59</v>
      </c>
      <c r="C48" s="89">
        <v>1520387000</v>
      </c>
      <c r="D48" s="79">
        <v>1090295000</v>
      </c>
      <c r="E48" s="433">
        <v>991425060</v>
      </c>
      <c r="F48" s="35"/>
      <c r="G48" s="434">
        <f t="shared" si="38"/>
        <v>0</v>
      </c>
      <c r="H48" s="35"/>
      <c r="I48" s="452" t="s">
        <v>28</v>
      </c>
      <c r="J48" s="35"/>
      <c r="K48" s="453">
        <f t="shared" si="9"/>
        <v>0</v>
      </c>
      <c r="L48" s="767">
        <f t="shared" si="10"/>
        <v>0</v>
      </c>
      <c r="M48" s="768">
        <f t="shared" si="11"/>
        <v>0</v>
      </c>
      <c r="N48" s="454"/>
      <c r="O48" s="455">
        <f t="shared" si="48"/>
        <v>0</v>
      </c>
      <c r="P48" s="176">
        <f t="shared" si="13"/>
        <v>0</v>
      </c>
      <c r="Q48" s="466">
        <f t="shared" si="14"/>
        <v>0</v>
      </c>
      <c r="R48" s="467"/>
      <c r="S48" s="98">
        <f t="shared" si="15"/>
        <v>0</v>
      </c>
      <c r="T48" s="96">
        <f t="shared" si="16"/>
        <v>0</v>
      </c>
      <c r="U48" s="98">
        <f t="shared" si="17"/>
        <v>0</v>
      </c>
      <c r="V48" s="89"/>
      <c r="W48" s="468">
        <f t="shared" si="18"/>
        <v>0</v>
      </c>
      <c r="X48" s="33">
        <f t="shared" si="19"/>
        <v>0</v>
      </c>
      <c r="Y48" s="468">
        <f t="shared" si="20"/>
        <v>0</v>
      </c>
      <c r="Z48" s="773">
        <f t="shared" si="21"/>
        <v>0</v>
      </c>
      <c r="AA48" s="773">
        <f t="shared" si="22"/>
        <v>0</v>
      </c>
      <c r="AB48" s="50"/>
      <c r="AC48" s="85">
        <f t="shared" si="23"/>
        <v>0</v>
      </c>
      <c r="AD48" s="35">
        <f t="shared" si="24"/>
        <v>0</v>
      </c>
      <c r="AE48" s="85">
        <f t="shared" si="25"/>
        <v>0</v>
      </c>
      <c r="AF48" s="261">
        <v>92446656</v>
      </c>
      <c r="AG48" s="85">
        <f t="shared" si="49"/>
        <v>8.4790497984490436</v>
      </c>
      <c r="AH48" s="35">
        <f t="shared" si="50"/>
        <v>92446656</v>
      </c>
      <c r="AI48" s="85">
        <f t="shared" si="51"/>
        <v>8.4790497984490436</v>
      </c>
      <c r="AJ48" s="395">
        <v>32399208</v>
      </c>
      <c r="AK48" s="434">
        <f t="shared" si="26"/>
        <v>3.2679432170092615</v>
      </c>
      <c r="AL48" s="469">
        <f t="shared" si="27"/>
        <v>124845864</v>
      </c>
      <c r="AM48" s="434">
        <f t="shared" si="28"/>
        <v>12.592566905662036</v>
      </c>
      <c r="AN48" s="777">
        <f t="shared" si="29"/>
        <v>124845864</v>
      </c>
      <c r="AO48" s="777">
        <f t="shared" si="30"/>
        <v>11.746993015458305</v>
      </c>
      <c r="AP48" s="35">
        <v>374640062</v>
      </c>
      <c r="AQ48" s="85">
        <f t="shared" si="40"/>
        <v>37.788036344370802</v>
      </c>
      <c r="AR48" s="35">
        <f t="shared" si="41"/>
        <v>499485926</v>
      </c>
      <c r="AS48" s="109">
        <f t="shared" si="42"/>
        <v>50.380603250032841</v>
      </c>
      <c r="AT48" s="236">
        <v>157621207</v>
      </c>
      <c r="AU48" s="85">
        <f t="shared" si="43"/>
        <v>15.898448945803326</v>
      </c>
      <c r="AV48" s="35">
        <f t="shared" si="44"/>
        <v>657107133</v>
      </c>
      <c r="AW48" s="85">
        <f t="shared" si="45"/>
        <v>66.279052195836158</v>
      </c>
      <c r="AX48" s="35">
        <v>331301783</v>
      </c>
      <c r="AY48" s="489">
        <f t="shared" si="46"/>
        <v>33.416724709379444</v>
      </c>
      <c r="AZ48" s="782">
        <f t="shared" si="33"/>
        <v>863563052</v>
      </c>
      <c r="BA48" s="782">
        <f t="shared" si="34"/>
        <v>87.10320999955357</v>
      </c>
      <c r="BB48" s="490">
        <f t="shared" si="52"/>
        <v>988408916</v>
      </c>
      <c r="BC48" s="492">
        <f t="shared" si="47"/>
        <v>99.69577690521561</v>
      </c>
    </row>
    <row r="49" spans="1:56" ht="15" customHeight="1">
      <c r="A49" s="30">
        <v>45</v>
      </c>
      <c r="B49" s="49" t="s">
        <v>60</v>
      </c>
      <c r="C49" s="89">
        <v>154694000</v>
      </c>
      <c r="D49" s="78">
        <v>284407000</v>
      </c>
      <c r="E49" s="442">
        <v>284407000</v>
      </c>
      <c r="F49" s="35"/>
      <c r="G49" s="434">
        <f t="shared" si="38"/>
        <v>0</v>
      </c>
      <c r="H49" s="35"/>
      <c r="I49" s="452" t="s">
        <v>28</v>
      </c>
      <c r="J49" s="35"/>
      <c r="K49" s="453">
        <f t="shared" si="9"/>
        <v>0</v>
      </c>
      <c r="L49" s="767">
        <f t="shared" si="10"/>
        <v>0</v>
      </c>
      <c r="M49" s="768">
        <f t="shared" si="11"/>
        <v>0</v>
      </c>
      <c r="N49" s="454"/>
      <c r="O49" s="455">
        <f t="shared" si="48"/>
        <v>0</v>
      </c>
      <c r="P49" s="176">
        <f t="shared" si="13"/>
        <v>0</v>
      </c>
      <c r="Q49" s="466">
        <f t="shared" si="14"/>
        <v>0</v>
      </c>
      <c r="R49" s="467"/>
      <c r="S49" s="98">
        <f t="shared" si="15"/>
        <v>0</v>
      </c>
      <c r="T49" s="96">
        <f t="shared" si="16"/>
        <v>0</v>
      </c>
      <c r="U49" s="98">
        <f t="shared" si="17"/>
        <v>0</v>
      </c>
      <c r="V49" s="89"/>
      <c r="W49" s="468">
        <f t="shared" si="18"/>
        <v>0</v>
      </c>
      <c r="X49" s="33">
        <f t="shared" si="19"/>
        <v>0</v>
      </c>
      <c r="Y49" s="468">
        <f t="shared" si="20"/>
        <v>0</v>
      </c>
      <c r="Z49" s="773">
        <f t="shared" si="21"/>
        <v>0</v>
      </c>
      <c r="AA49" s="773">
        <f t="shared" si="22"/>
        <v>0</v>
      </c>
      <c r="AB49" s="477"/>
      <c r="AC49" s="85">
        <f t="shared" si="23"/>
        <v>0</v>
      </c>
      <c r="AD49" s="35">
        <f t="shared" si="24"/>
        <v>0</v>
      </c>
      <c r="AE49" s="85">
        <f t="shared" si="25"/>
        <v>0</v>
      </c>
      <c r="AF49" s="261">
        <v>42468671</v>
      </c>
      <c r="AG49" s="85">
        <f t="shared" si="49"/>
        <v>14.932357853358038</v>
      </c>
      <c r="AH49" s="35">
        <f t="shared" si="50"/>
        <v>42468671</v>
      </c>
      <c r="AI49" s="85">
        <f t="shared" si="51"/>
        <v>14.932357853358038</v>
      </c>
      <c r="AJ49" s="395"/>
      <c r="AK49" s="434">
        <f t="shared" si="26"/>
        <v>0</v>
      </c>
      <c r="AL49" s="469">
        <f t="shared" si="27"/>
        <v>42468671</v>
      </c>
      <c r="AM49" s="434">
        <f t="shared" si="28"/>
        <v>14.932357853358038</v>
      </c>
      <c r="AN49" s="777">
        <f t="shared" si="29"/>
        <v>42468671</v>
      </c>
      <c r="AO49" s="777">
        <f t="shared" si="30"/>
        <v>14.932357853358038</v>
      </c>
      <c r="AP49" s="35">
        <v>109762337</v>
      </c>
      <c r="AQ49" s="85">
        <f t="shared" si="40"/>
        <v>38.593402061130703</v>
      </c>
      <c r="AR49" s="35">
        <f t="shared" si="41"/>
        <v>152231008</v>
      </c>
      <c r="AS49" s="109">
        <f t="shared" si="42"/>
        <v>53.525759914488745</v>
      </c>
      <c r="AT49" s="50">
        <v>79259259</v>
      </c>
      <c r="AU49" s="85">
        <f t="shared" si="43"/>
        <v>27.868251836276887</v>
      </c>
      <c r="AV49" s="35">
        <f t="shared" si="44"/>
        <v>231490267</v>
      </c>
      <c r="AW49" s="85">
        <f t="shared" si="45"/>
        <v>81.394011750765628</v>
      </c>
      <c r="AX49" s="35">
        <v>52839505</v>
      </c>
      <c r="AY49" s="489">
        <f t="shared" si="46"/>
        <v>18.578834205909136</v>
      </c>
      <c r="AZ49" s="782">
        <f t="shared" si="33"/>
        <v>241861101</v>
      </c>
      <c r="BA49" s="782">
        <f t="shared" si="34"/>
        <v>85.040488103316719</v>
      </c>
      <c r="BB49" s="490">
        <f t="shared" si="52"/>
        <v>284329772</v>
      </c>
      <c r="BC49" s="718">
        <f t="shared" si="47"/>
        <v>99.97284595667476</v>
      </c>
    </row>
    <row r="50" spans="1:56" ht="15" customHeight="1">
      <c r="A50" s="30">
        <v>46</v>
      </c>
      <c r="B50" s="77" t="s">
        <v>61</v>
      </c>
      <c r="C50" s="89">
        <v>100000000</v>
      </c>
      <c r="D50" s="78">
        <v>100000000</v>
      </c>
      <c r="E50" s="443">
        <v>100000000</v>
      </c>
      <c r="F50" s="35"/>
      <c r="G50" s="434">
        <f t="shared" si="38"/>
        <v>0</v>
      </c>
      <c r="H50" s="35"/>
      <c r="I50" s="452" t="s">
        <v>28</v>
      </c>
      <c r="J50" s="35"/>
      <c r="K50" s="453">
        <f t="shared" si="9"/>
        <v>0</v>
      </c>
      <c r="L50" s="767">
        <f t="shared" si="10"/>
        <v>0</v>
      </c>
      <c r="M50" s="768">
        <f t="shared" si="11"/>
        <v>0</v>
      </c>
      <c r="N50" s="206"/>
      <c r="O50" s="455">
        <f t="shared" si="48"/>
        <v>0</v>
      </c>
      <c r="P50" s="176">
        <f t="shared" si="13"/>
        <v>0</v>
      </c>
      <c r="Q50" s="466">
        <f t="shared" si="14"/>
        <v>0</v>
      </c>
      <c r="R50" s="467"/>
      <c r="S50" s="98">
        <f t="shared" si="15"/>
        <v>0</v>
      </c>
      <c r="T50" s="96">
        <f t="shared" si="16"/>
        <v>0</v>
      </c>
      <c r="U50" s="98">
        <f t="shared" si="17"/>
        <v>0</v>
      </c>
      <c r="V50" s="89"/>
      <c r="W50" s="468">
        <f t="shared" si="18"/>
        <v>0</v>
      </c>
      <c r="X50" s="33">
        <f t="shared" si="19"/>
        <v>0</v>
      </c>
      <c r="Y50" s="468">
        <f t="shared" si="20"/>
        <v>0</v>
      </c>
      <c r="Z50" s="773">
        <f t="shared" si="21"/>
        <v>0</v>
      </c>
      <c r="AA50" s="773">
        <f t="shared" si="22"/>
        <v>0</v>
      </c>
      <c r="AB50" s="50">
        <v>100000000</v>
      </c>
      <c r="AC50" s="478">
        <f t="shared" si="23"/>
        <v>100</v>
      </c>
      <c r="AD50" s="35">
        <f t="shared" si="24"/>
        <v>100000000</v>
      </c>
      <c r="AE50" s="478">
        <f t="shared" si="25"/>
        <v>100</v>
      </c>
      <c r="AF50" s="261">
        <v>0</v>
      </c>
      <c r="AG50" s="261">
        <v>0</v>
      </c>
      <c r="AH50" s="35">
        <f t="shared" si="50"/>
        <v>100000000</v>
      </c>
      <c r="AI50" s="478">
        <f t="shared" si="51"/>
        <v>100</v>
      </c>
      <c r="AJ50" s="395"/>
      <c r="AK50" s="434">
        <f t="shared" si="26"/>
        <v>0</v>
      </c>
      <c r="AL50" s="469">
        <f t="shared" si="27"/>
        <v>100000000</v>
      </c>
      <c r="AM50" s="469">
        <f t="shared" si="28"/>
        <v>100</v>
      </c>
      <c r="AN50" s="777">
        <f t="shared" si="29"/>
        <v>100000000</v>
      </c>
      <c r="AO50" s="777">
        <f t="shared" si="30"/>
        <v>100</v>
      </c>
      <c r="AP50" s="35"/>
      <c r="AQ50" s="85">
        <f t="shared" si="40"/>
        <v>0</v>
      </c>
      <c r="AR50" s="35">
        <f t="shared" si="41"/>
        <v>100000000</v>
      </c>
      <c r="AS50" s="109">
        <f t="shared" si="42"/>
        <v>100</v>
      </c>
      <c r="AT50" s="236"/>
      <c r="AU50" s="85">
        <f t="shared" si="43"/>
        <v>0</v>
      </c>
      <c r="AV50" s="35">
        <f t="shared" si="44"/>
        <v>100000000</v>
      </c>
      <c r="AW50" s="478">
        <f t="shared" si="45"/>
        <v>100</v>
      </c>
      <c r="AX50" s="35"/>
      <c r="AY50" s="489">
        <f t="shared" si="46"/>
        <v>0</v>
      </c>
      <c r="AZ50" s="782">
        <f t="shared" si="33"/>
        <v>0</v>
      </c>
      <c r="BA50" s="782">
        <f t="shared" si="34"/>
        <v>0</v>
      </c>
      <c r="BB50" s="490">
        <f t="shared" si="52"/>
        <v>100000000</v>
      </c>
      <c r="BC50" s="718">
        <f t="shared" si="47"/>
        <v>100</v>
      </c>
    </row>
    <row r="51" spans="1:56" ht="15" customHeight="1">
      <c r="A51" s="30">
        <v>47</v>
      </c>
      <c r="B51" s="77" t="s">
        <v>62</v>
      </c>
      <c r="C51" s="89">
        <v>9766870000</v>
      </c>
      <c r="D51" s="78">
        <v>9766870000</v>
      </c>
      <c r="E51" s="433">
        <v>10384198246</v>
      </c>
      <c r="F51" s="35"/>
      <c r="G51" s="434">
        <f t="shared" si="38"/>
        <v>0</v>
      </c>
      <c r="H51" s="35"/>
      <c r="I51" s="452" t="s">
        <v>28</v>
      </c>
      <c r="J51" s="35"/>
      <c r="K51" s="453">
        <f t="shared" si="9"/>
        <v>0</v>
      </c>
      <c r="L51" s="767">
        <f t="shared" si="10"/>
        <v>0</v>
      </c>
      <c r="M51" s="768">
        <f t="shared" si="11"/>
        <v>0</v>
      </c>
      <c r="N51" s="454"/>
      <c r="O51" s="455">
        <f t="shared" si="48"/>
        <v>0</v>
      </c>
      <c r="P51" s="176">
        <f t="shared" si="13"/>
        <v>0</v>
      </c>
      <c r="Q51" s="466">
        <f t="shared" si="14"/>
        <v>0</v>
      </c>
      <c r="R51" s="467"/>
      <c r="S51" s="98">
        <f t="shared" si="15"/>
        <v>0</v>
      </c>
      <c r="T51" s="96">
        <f t="shared" si="16"/>
        <v>0</v>
      </c>
      <c r="U51" s="98">
        <f t="shared" si="17"/>
        <v>0</v>
      </c>
      <c r="V51" s="89"/>
      <c r="W51" s="468">
        <f t="shared" si="18"/>
        <v>0</v>
      </c>
      <c r="X51" s="33">
        <f t="shared" si="19"/>
        <v>0</v>
      </c>
      <c r="Y51" s="468">
        <f t="shared" si="20"/>
        <v>0</v>
      </c>
      <c r="Z51" s="773">
        <f t="shared" si="21"/>
        <v>0</v>
      </c>
      <c r="AA51" s="773">
        <f t="shared" si="22"/>
        <v>0</v>
      </c>
      <c r="AB51" s="255">
        <v>9669330000</v>
      </c>
      <c r="AC51" s="85">
        <f t="shared" si="23"/>
        <v>99.001317720006512</v>
      </c>
      <c r="AD51" s="35">
        <f t="shared" si="24"/>
        <v>9669330000</v>
      </c>
      <c r="AE51" s="85">
        <f t="shared" si="25"/>
        <v>99.001317720006512</v>
      </c>
      <c r="AF51" s="261">
        <v>0</v>
      </c>
      <c r="AG51" s="261">
        <v>0</v>
      </c>
      <c r="AH51" s="35">
        <f t="shared" si="50"/>
        <v>9669330000</v>
      </c>
      <c r="AI51" s="478">
        <f t="shared" si="51"/>
        <v>99.001317720006512</v>
      </c>
      <c r="AJ51" s="395"/>
      <c r="AK51" s="434">
        <f t="shared" si="26"/>
        <v>0</v>
      </c>
      <c r="AL51" s="469">
        <f t="shared" si="27"/>
        <v>9669330000</v>
      </c>
      <c r="AM51" s="434">
        <f t="shared" si="28"/>
        <v>93.115807026552417</v>
      </c>
      <c r="AN51" s="777">
        <f t="shared" si="29"/>
        <v>9669330000</v>
      </c>
      <c r="AO51" s="777">
        <f t="shared" si="30"/>
        <v>99.001317720006512</v>
      </c>
      <c r="AP51" s="35"/>
      <c r="AQ51" s="85">
        <f t="shared" si="40"/>
        <v>0</v>
      </c>
      <c r="AR51" s="35">
        <f t="shared" si="41"/>
        <v>9669330000</v>
      </c>
      <c r="AS51" s="109">
        <f t="shared" si="42"/>
        <v>93.115807026552417</v>
      </c>
      <c r="AT51" s="236"/>
      <c r="AU51" s="85">
        <f t="shared" si="43"/>
        <v>0</v>
      </c>
      <c r="AV51" s="35">
        <f t="shared" si="44"/>
        <v>9669330000</v>
      </c>
      <c r="AW51" s="85">
        <f t="shared" si="45"/>
        <v>93.115807026552417</v>
      </c>
      <c r="AX51" s="35">
        <v>615766000</v>
      </c>
      <c r="AY51" s="489">
        <f t="shared" si="46"/>
        <v>5.9298367135584442</v>
      </c>
      <c r="AZ51" s="782">
        <f t="shared" si="33"/>
        <v>615766000</v>
      </c>
      <c r="BA51" s="782">
        <f t="shared" si="34"/>
        <v>5.9298367135584442</v>
      </c>
      <c r="BB51" s="490">
        <f t="shared" si="52"/>
        <v>10285096000</v>
      </c>
      <c r="BC51" s="492">
        <f t="shared" si="47"/>
        <v>99.045643740110862</v>
      </c>
    </row>
    <row r="52" spans="1:56" ht="15" customHeight="1">
      <c r="A52" s="30">
        <v>48</v>
      </c>
      <c r="B52" s="49" t="s">
        <v>63</v>
      </c>
      <c r="C52" s="89">
        <v>202600000</v>
      </c>
      <c r="D52" s="78">
        <v>202600000</v>
      </c>
      <c r="E52" s="433">
        <v>202600000</v>
      </c>
      <c r="F52" s="35"/>
      <c r="G52" s="434">
        <f t="shared" si="38"/>
        <v>0</v>
      </c>
      <c r="H52" s="35"/>
      <c r="I52" s="452" t="s">
        <v>28</v>
      </c>
      <c r="J52" s="35"/>
      <c r="K52" s="453">
        <f t="shared" si="9"/>
        <v>0</v>
      </c>
      <c r="L52" s="767">
        <f t="shared" si="10"/>
        <v>0</v>
      </c>
      <c r="M52" s="768">
        <f t="shared" si="11"/>
        <v>0</v>
      </c>
      <c r="N52" s="205"/>
      <c r="O52" s="455">
        <f t="shared" si="48"/>
        <v>0</v>
      </c>
      <c r="P52" s="176">
        <f t="shared" si="13"/>
        <v>0</v>
      </c>
      <c r="Q52" s="466">
        <f t="shared" si="14"/>
        <v>0</v>
      </c>
      <c r="R52" s="474"/>
      <c r="S52" s="98">
        <f t="shared" si="15"/>
        <v>0</v>
      </c>
      <c r="T52" s="96">
        <f t="shared" si="16"/>
        <v>0</v>
      </c>
      <c r="U52" s="98">
        <f t="shared" si="17"/>
        <v>0</v>
      </c>
      <c r="V52" s="89"/>
      <c r="W52" s="468">
        <f t="shared" si="18"/>
        <v>0</v>
      </c>
      <c r="X52" s="33">
        <f t="shared" si="19"/>
        <v>0</v>
      </c>
      <c r="Y52" s="468">
        <f t="shared" si="20"/>
        <v>0</v>
      </c>
      <c r="Z52" s="773">
        <f t="shared" si="21"/>
        <v>0</v>
      </c>
      <c r="AA52" s="773">
        <f t="shared" si="22"/>
        <v>0</v>
      </c>
      <c r="AB52" s="477"/>
      <c r="AC52" s="85">
        <f t="shared" si="23"/>
        <v>0</v>
      </c>
      <c r="AD52" s="35">
        <f t="shared" si="24"/>
        <v>0</v>
      </c>
      <c r="AE52" s="85">
        <f t="shared" si="25"/>
        <v>0</v>
      </c>
      <c r="AF52" s="261">
        <v>0</v>
      </c>
      <c r="AG52" s="261">
        <v>0</v>
      </c>
      <c r="AH52" s="35">
        <f t="shared" si="50"/>
        <v>0</v>
      </c>
      <c r="AI52" s="261">
        <v>0</v>
      </c>
      <c r="AJ52" s="395">
        <v>8759000</v>
      </c>
      <c r="AK52" s="434">
        <f t="shared" si="26"/>
        <v>4.3232971372161897</v>
      </c>
      <c r="AL52" s="469">
        <f t="shared" si="27"/>
        <v>8759000</v>
      </c>
      <c r="AM52" s="434">
        <f t="shared" si="28"/>
        <v>4.3232971372161897</v>
      </c>
      <c r="AN52" s="777">
        <f t="shared" si="29"/>
        <v>8759000</v>
      </c>
      <c r="AO52" s="777">
        <f t="shared" si="30"/>
        <v>4.3232971372161897</v>
      </c>
      <c r="AP52" s="35"/>
      <c r="AQ52" s="85">
        <f t="shared" si="40"/>
        <v>0</v>
      </c>
      <c r="AR52" s="35">
        <f t="shared" si="41"/>
        <v>8759000</v>
      </c>
      <c r="AS52" s="109">
        <f t="shared" si="42"/>
        <v>4.3232971372161897</v>
      </c>
      <c r="AT52" s="50">
        <v>64000000</v>
      </c>
      <c r="AU52" s="85">
        <f t="shared" si="43"/>
        <v>31.589338598223097</v>
      </c>
      <c r="AV52" s="35">
        <f t="shared" si="44"/>
        <v>72759000</v>
      </c>
      <c r="AW52" s="85">
        <f t="shared" si="45"/>
        <v>35.912635735439288</v>
      </c>
      <c r="AX52" s="35">
        <v>90800000</v>
      </c>
      <c r="AY52" s="489">
        <f t="shared" si="46"/>
        <v>44.81737413622902</v>
      </c>
      <c r="AZ52" s="782">
        <f t="shared" si="33"/>
        <v>154800000</v>
      </c>
      <c r="BA52" s="782">
        <f t="shared" si="34"/>
        <v>76.406712734452114</v>
      </c>
      <c r="BB52" s="742">
        <f t="shared" si="52"/>
        <v>163559000</v>
      </c>
      <c r="BC52" s="743">
        <f t="shared" si="47"/>
        <v>80.730009871668301</v>
      </c>
    </row>
    <row r="53" spans="1:56" ht="15" customHeight="1">
      <c r="A53" s="30">
        <v>49</v>
      </c>
      <c r="B53" s="77" t="s">
        <v>64</v>
      </c>
      <c r="C53" s="89">
        <v>1200000000</v>
      </c>
      <c r="D53" s="78">
        <v>1700000000</v>
      </c>
      <c r="E53" s="433">
        <v>1700000000</v>
      </c>
      <c r="F53" s="35"/>
      <c r="G53" s="434">
        <f t="shared" si="38"/>
        <v>0</v>
      </c>
      <c r="H53" s="35"/>
      <c r="I53" s="452" t="s">
        <v>28</v>
      </c>
      <c r="J53" s="35"/>
      <c r="K53" s="453">
        <f t="shared" si="9"/>
        <v>0</v>
      </c>
      <c r="L53" s="767">
        <f t="shared" si="10"/>
        <v>0</v>
      </c>
      <c r="M53" s="768">
        <f t="shared" si="11"/>
        <v>0</v>
      </c>
      <c r="N53" s="454"/>
      <c r="O53" s="455">
        <f t="shared" si="48"/>
        <v>0</v>
      </c>
      <c r="P53" s="176">
        <f t="shared" si="13"/>
        <v>0</v>
      </c>
      <c r="Q53" s="466">
        <f t="shared" si="14"/>
        <v>0</v>
      </c>
      <c r="R53" s="467"/>
      <c r="S53" s="98">
        <f t="shared" si="15"/>
        <v>0</v>
      </c>
      <c r="T53" s="96">
        <f t="shared" si="16"/>
        <v>0</v>
      </c>
      <c r="U53" s="98">
        <f t="shared" si="17"/>
        <v>0</v>
      </c>
      <c r="V53" s="89"/>
      <c r="W53" s="468">
        <f t="shared" si="18"/>
        <v>0</v>
      </c>
      <c r="X53" s="33">
        <f t="shared" si="19"/>
        <v>0</v>
      </c>
      <c r="Y53" s="468">
        <f t="shared" si="20"/>
        <v>0</v>
      </c>
      <c r="Z53" s="773">
        <f t="shared" si="21"/>
        <v>0</v>
      </c>
      <c r="AA53" s="773">
        <f t="shared" si="22"/>
        <v>0</v>
      </c>
      <c r="AB53" s="477"/>
      <c r="AC53" s="85">
        <f t="shared" si="23"/>
        <v>0</v>
      </c>
      <c r="AD53" s="35">
        <f t="shared" si="24"/>
        <v>0</v>
      </c>
      <c r="AE53" s="85">
        <f t="shared" si="25"/>
        <v>0</v>
      </c>
      <c r="AF53" s="261">
        <v>1632955000</v>
      </c>
      <c r="AG53" s="85">
        <f t="shared" si="49"/>
        <v>96.056176470588241</v>
      </c>
      <c r="AH53" s="35">
        <f t="shared" si="50"/>
        <v>1632955000</v>
      </c>
      <c r="AI53" s="85">
        <f t="shared" si="51"/>
        <v>96.056176470588241</v>
      </c>
      <c r="AJ53" s="395"/>
      <c r="AK53" s="434">
        <f t="shared" si="26"/>
        <v>0</v>
      </c>
      <c r="AL53" s="469">
        <f t="shared" si="27"/>
        <v>1632955000</v>
      </c>
      <c r="AM53" s="434">
        <f t="shared" si="28"/>
        <v>96.056176470588241</v>
      </c>
      <c r="AN53" s="777">
        <f t="shared" si="29"/>
        <v>1632955000</v>
      </c>
      <c r="AO53" s="777">
        <f t="shared" si="30"/>
        <v>96.056176470588241</v>
      </c>
      <c r="AP53" s="35"/>
      <c r="AQ53" s="85">
        <f t="shared" si="40"/>
        <v>0</v>
      </c>
      <c r="AR53" s="35">
        <f t="shared" si="41"/>
        <v>1632955000</v>
      </c>
      <c r="AS53" s="109">
        <f t="shared" si="42"/>
        <v>96.056176470588241</v>
      </c>
      <c r="AT53" s="50"/>
      <c r="AU53" s="85">
        <f t="shared" si="43"/>
        <v>0</v>
      </c>
      <c r="AV53" s="35">
        <f t="shared" si="44"/>
        <v>1632955000</v>
      </c>
      <c r="AW53" s="85">
        <f t="shared" si="45"/>
        <v>96.056176470588241</v>
      </c>
      <c r="AX53" s="35"/>
      <c r="AY53" s="489">
        <f t="shared" si="46"/>
        <v>0</v>
      </c>
      <c r="AZ53" s="782">
        <f t="shared" si="33"/>
        <v>0</v>
      </c>
      <c r="BA53" s="782">
        <f t="shared" si="34"/>
        <v>0</v>
      </c>
      <c r="BB53" s="490">
        <f t="shared" si="52"/>
        <v>1632955000</v>
      </c>
      <c r="BC53" s="492">
        <f t="shared" si="47"/>
        <v>96.056176470588241</v>
      </c>
    </row>
    <row r="54" spans="1:56" ht="15" customHeight="1">
      <c r="A54" s="30">
        <v>50</v>
      </c>
      <c r="B54" s="49" t="s">
        <v>65</v>
      </c>
      <c r="C54" s="89">
        <v>59927700</v>
      </c>
      <c r="D54" s="78">
        <v>59927700</v>
      </c>
      <c r="E54" s="433">
        <v>59927700</v>
      </c>
      <c r="F54" s="35"/>
      <c r="G54" s="434">
        <f t="shared" si="38"/>
        <v>0</v>
      </c>
      <c r="H54" s="35"/>
      <c r="I54" s="452" t="s">
        <v>28</v>
      </c>
      <c r="J54" s="35"/>
      <c r="K54" s="453">
        <f t="shared" si="9"/>
        <v>0</v>
      </c>
      <c r="L54" s="767">
        <f t="shared" si="10"/>
        <v>0</v>
      </c>
      <c r="M54" s="768">
        <f t="shared" si="11"/>
        <v>0</v>
      </c>
      <c r="N54" s="454"/>
      <c r="O54" s="455">
        <f t="shared" si="48"/>
        <v>0</v>
      </c>
      <c r="P54" s="176">
        <f t="shared" si="13"/>
        <v>0</v>
      </c>
      <c r="Q54" s="466">
        <f t="shared" si="14"/>
        <v>0</v>
      </c>
      <c r="R54" s="467"/>
      <c r="S54" s="98">
        <f t="shared" si="15"/>
        <v>0</v>
      </c>
      <c r="T54" s="96">
        <f t="shared" si="16"/>
        <v>0</v>
      </c>
      <c r="U54" s="98">
        <f t="shared" si="17"/>
        <v>0</v>
      </c>
      <c r="V54" s="89"/>
      <c r="W54" s="468">
        <f t="shared" si="18"/>
        <v>0</v>
      </c>
      <c r="X54" s="33">
        <f t="shared" si="19"/>
        <v>0</v>
      </c>
      <c r="Y54" s="468">
        <f t="shared" si="20"/>
        <v>0</v>
      </c>
      <c r="Z54" s="773">
        <f t="shared" si="21"/>
        <v>0</v>
      </c>
      <c r="AA54" s="773">
        <f t="shared" si="22"/>
        <v>0</v>
      </c>
      <c r="AB54" s="477"/>
      <c r="AC54" s="85">
        <f t="shared" si="23"/>
        <v>0</v>
      </c>
      <c r="AD54" s="35">
        <f t="shared" si="24"/>
        <v>0</v>
      </c>
      <c r="AE54" s="85">
        <f t="shared" si="25"/>
        <v>0</v>
      </c>
      <c r="AF54" s="261">
        <v>0</v>
      </c>
      <c r="AG54" s="261">
        <v>0</v>
      </c>
      <c r="AH54" s="35">
        <f t="shared" si="50"/>
        <v>0</v>
      </c>
      <c r="AI54" s="261">
        <v>0</v>
      </c>
      <c r="AJ54" s="395"/>
      <c r="AK54" s="434">
        <f t="shared" si="26"/>
        <v>0</v>
      </c>
      <c r="AL54" s="469">
        <f t="shared" si="27"/>
        <v>0</v>
      </c>
      <c r="AM54" s="434">
        <f t="shared" si="28"/>
        <v>0</v>
      </c>
      <c r="AN54" s="777">
        <f t="shared" si="29"/>
        <v>0</v>
      </c>
      <c r="AO54" s="777">
        <f t="shared" si="30"/>
        <v>0</v>
      </c>
      <c r="AP54" s="35"/>
      <c r="AQ54" s="85">
        <f t="shared" ref="AQ54:AQ85" si="53">AP54/E54*100</f>
        <v>0</v>
      </c>
      <c r="AR54" s="35">
        <f t="shared" ref="AR54:AR85" si="54">F54+H54+J54+N54+R54+V54+AB54+AF54+AJ54+AP54</f>
        <v>0</v>
      </c>
      <c r="AS54" s="109">
        <f t="shared" ref="AS54:AS85" si="55">AR54/E54*100</f>
        <v>0</v>
      </c>
      <c r="AT54" s="50">
        <v>56743050</v>
      </c>
      <c r="AU54" s="85">
        <f t="shared" ref="AU54:AU85" si="56">AT54/E54*100</f>
        <v>94.685846444966188</v>
      </c>
      <c r="AV54" s="35">
        <f t="shared" ref="AV54:AV85" si="57">F54+H54+J54+N54+R54+V54+AB54+AF54+AJ54+AP54+AT54</f>
        <v>56743050</v>
      </c>
      <c r="AW54" s="85">
        <f t="shared" ref="AW54:AW85" si="58">AV54/E54*100</f>
        <v>94.685846444966188</v>
      </c>
      <c r="AX54" s="35">
        <v>2000000</v>
      </c>
      <c r="AY54" s="489">
        <f t="shared" ref="AY54:AY85" si="59">AX54/E54*100</f>
        <v>3.3373548459226701</v>
      </c>
      <c r="AZ54" s="782">
        <f t="shared" si="33"/>
        <v>58743050</v>
      </c>
      <c r="BA54" s="782">
        <f t="shared" si="34"/>
        <v>98.023201290888863</v>
      </c>
      <c r="BB54" s="490">
        <f t="shared" si="52"/>
        <v>58743050</v>
      </c>
      <c r="BC54" s="492">
        <f t="shared" ref="BC54:BC85" si="60">BB54/E54*100</f>
        <v>98.023201290888849</v>
      </c>
    </row>
    <row r="55" spans="1:56" ht="15" customHeight="1">
      <c r="A55" s="30">
        <v>51</v>
      </c>
      <c r="B55" s="49" t="s">
        <v>66</v>
      </c>
      <c r="C55" s="89">
        <v>247544800</v>
      </c>
      <c r="D55" s="78">
        <v>247544800</v>
      </c>
      <c r="E55" s="433">
        <v>247544800</v>
      </c>
      <c r="F55" s="35"/>
      <c r="G55" s="434">
        <f t="shared" si="38"/>
        <v>0</v>
      </c>
      <c r="H55" s="35"/>
      <c r="I55" s="452" t="s">
        <v>28</v>
      </c>
      <c r="J55" s="35"/>
      <c r="K55" s="453">
        <f t="shared" si="9"/>
        <v>0</v>
      </c>
      <c r="L55" s="767">
        <f t="shared" si="10"/>
        <v>0</v>
      </c>
      <c r="M55" s="768">
        <f t="shared" si="11"/>
        <v>0</v>
      </c>
      <c r="N55" s="454"/>
      <c r="O55" s="455">
        <f t="shared" si="48"/>
        <v>0</v>
      </c>
      <c r="P55" s="176">
        <f t="shared" si="13"/>
        <v>0</v>
      </c>
      <c r="Q55" s="466">
        <f t="shared" si="14"/>
        <v>0</v>
      </c>
      <c r="R55" s="467"/>
      <c r="S55" s="98">
        <f t="shared" si="15"/>
        <v>0</v>
      </c>
      <c r="T55" s="96">
        <f t="shared" si="16"/>
        <v>0</v>
      </c>
      <c r="U55" s="98">
        <f t="shared" si="17"/>
        <v>0</v>
      </c>
      <c r="V55" s="89">
        <v>12971000</v>
      </c>
      <c r="W55" s="468">
        <f t="shared" si="18"/>
        <v>5.2398596132902</v>
      </c>
      <c r="X55" s="33">
        <f t="shared" si="19"/>
        <v>12971000</v>
      </c>
      <c r="Y55" s="468">
        <f t="shared" si="20"/>
        <v>5.2398596132902</v>
      </c>
      <c r="Z55" s="773">
        <f t="shared" si="21"/>
        <v>12971000</v>
      </c>
      <c r="AA55" s="773">
        <f t="shared" si="22"/>
        <v>5.2398596132902</v>
      </c>
      <c r="AB55" s="255">
        <v>69443800</v>
      </c>
      <c r="AC55" s="85">
        <f t="shared" si="23"/>
        <v>28.053023129550692</v>
      </c>
      <c r="AD55" s="35">
        <f t="shared" si="24"/>
        <v>82414800</v>
      </c>
      <c r="AE55" s="85">
        <f t="shared" si="25"/>
        <v>33.292882742840888</v>
      </c>
      <c r="AF55" s="261">
        <v>29800000</v>
      </c>
      <c r="AG55" s="85">
        <f t="shared" si="49"/>
        <v>12.038225000080793</v>
      </c>
      <c r="AH55" s="35">
        <f t="shared" si="50"/>
        <v>112214800</v>
      </c>
      <c r="AI55" s="85">
        <f t="shared" si="51"/>
        <v>45.331107742921681</v>
      </c>
      <c r="AJ55" s="395"/>
      <c r="AK55" s="434">
        <f t="shared" si="26"/>
        <v>0</v>
      </c>
      <c r="AL55" s="469">
        <f t="shared" si="27"/>
        <v>112214800</v>
      </c>
      <c r="AM55" s="434">
        <f t="shared" si="28"/>
        <v>45.331107742921681</v>
      </c>
      <c r="AN55" s="777">
        <f t="shared" si="29"/>
        <v>99243800</v>
      </c>
      <c r="AO55" s="777">
        <f t="shared" si="30"/>
        <v>40.091248129631481</v>
      </c>
      <c r="AP55" s="35">
        <v>54117225</v>
      </c>
      <c r="AQ55" s="85">
        <f t="shared" si="53"/>
        <v>21.861588286241521</v>
      </c>
      <c r="AR55" s="35">
        <f t="shared" si="54"/>
        <v>166332025</v>
      </c>
      <c r="AS55" s="109">
        <f t="shared" si="55"/>
        <v>67.192696029163201</v>
      </c>
      <c r="AT55" s="50">
        <v>79625000</v>
      </c>
      <c r="AU55" s="85">
        <f t="shared" si="56"/>
        <v>32.165894819846756</v>
      </c>
      <c r="AV55" s="35">
        <f t="shared" si="57"/>
        <v>245957025</v>
      </c>
      <c r="AW55" s="85">
        <f t="shared" si="58"/>
        <v>99.358590849009957</v>
      </c>
      <c r="AX55" s="35"/>
      <c r="AY55" s="489">
        <f t="shared" si="59"/>
        <v>0</v>
      </c>
      <c r="AZ55" s="782">
        <f t="shared" si="33"/>
        <v>133742225</v>
      </c>
      <c r="BA55" s="782">
        <f t="shared" si="34"/>
        <v>54.027483106088276</v>
      </c>
      <c r="BB55" s="490">
        <f t="shared" si="52"/>
        <v>245957025</v>
      </c>
      <c r="BC55" s="492">
        <f t="shared" si="60"/>
        <v>99.358590849009957</v>
      </c>
    </row>
    <row r="56" spans="1:56" ht="21">
      <c r="A56" s="30">
        <v>52</v>
      </c>
      <c r="B56" s="49" t="s">
        <v>67</v>
      </c>
      <c r="C56" s="89">
        <v>173829500</v>
      </c>
      <c r="D56" s="78">
        <v>173829500</v>
      </c>
      <c r="E56" s="433">
        <v>173829500</v>
      </c>
      <c r="F56" s="35"/>
      <c r="G56" s="434">
        <f t="shared" si="38"/>
        <v>0</v>
      </c>
      <c r="H56" s="35"/>
      <c r="I56" s="452" t="s">
        <v>28</v>
      </c>
      <c r="J56" s="35"/>
      <c r="K56" s="453">
        <f t="shared" si="9"/>
        <v>0</v>
      </c>
      <c r="L56" s="767">
        <f t="shared" si="10"/>
        <v>0</v>
      </c>
      <c r="M56" s="768">
        <f t="shared" si="11"/>
        <v>0</v>
      </c>
      <c r="N56" s="454"/>
      <c r="O56" s="455">
        <f t="shared" si="48"/>
        <v>0</v>
      </c>
      <c r="P56" s="176">
        <f t="shared" si="13"/>
        <v>0</v>
      </c>
      <c r="Q56" s="466">
        <f t="shared" si="14"/>
        <v>0</v>
      </c>
      <c r="R56" s="467"/>
      <c r="S56" s="98">
        <f t="shared" si="15"/>
        <v>0</v>
      </c>
      <c r="T56" s="96">
        <f t="shared" si="16"/>
        <v>0</v>
      </c>
      <c r="U56" s="98">
        <f t="shared" si="17"/>
        <v>0</v>
      </c>
      <c r="V56" s="89"/>
      <c r="W56" s="468">
        <f t="shared" si="18"/>
        <v>0</v>
      </c>
      <c r="X56" s="33">
        <f t="shared" si="19"/>
        <v>0</v>
      </c>
      <c r="Y56" s="468">
        <f t="shared" si="20"/>
        <v>0</v>
      </c>
      <c r="Z56" s="773">
        <f t="shared" si="21"/>
        <v>0</v>
      </c>
      <c r="AA56" s="773">
        <f t="shared" si="22"/>
        <v>0</v>
      </c>
      <c r="AB56" s="477"/>
      <c r="AC56" s="85">
        <f t="shared" si="23"/>
        <v>0</v>
      </c>
      <c r="AD56" s="35">
        <f t="shared" si="24"/>
        <v>0</v>
      </c>
      <c r="AE56" s="85">
        <f t="shared" si="25"/>
        <v>0</v>
      </c>
      <c r="AF56" s="261">
        <v>32910000</v>
      </c>
      <c r="AG56" s="85">
        <f t="shared" si="49"/>
        <v>18.932344625049257</v>
      </c>
      <c r="AH56" s="35">
        <f t="shared" si="50"/>
        <v>32910000</v>
      </c>
      <c r="AI56" s="85">
        <f t="shared" si="51"/>
        <v>18.932344625049257</v>
      </c>
      <c r="AJ56" s="395"/>
      <c r="AK56" s="434">
        <f t="shared" si="26"/>
        <v>0</v>
      </c>
      <c r="AL56" s="469">
        <f t="shared" si="27"/>
        <v>32910000</v>
      </c>
      <c r="AM56" s="434">
        <f t="shared" si="28"/>
        <v>18.932344625049257</v>
      </c>
      <c r="AN56" s="777">
        <f t="shared" si="29"/>
        <v>32910000</v>
      </c>
      <c r="AO56" s="777">
        <f t="shared" si="30"/>
        <v>18.932344625049257</v>
      </c>
      <c r="AP56" s="35"/>
      <c r="AQ56" s="85">
        <f t="shared" si="53"/>
        <v>0</v>
      </c>
      <c r="AR56" s="35">
        <f t="shared" si="54"/>
        <v>32910000</v>
      </c>
      <c r="AS56" s="109">
        <f t="shared" si="55"/>
        <v>18.932344625049257</v>
      </c>
      <c r="AT56" s="50">
        <v>30730000</v>
      </c>
      <c r="AU56" s="85">
        <f t="shared" si="56"/>
        <v>17.678242185589905</v>
      </c>
      <c r="AV56" s="35">
        <f t="shared" si="57"/>
        <v>63640000</v>
      </c>
      <c r="AW56" s="85">
        <f t="shared" si="58"/>
        <v>36.610586810639163</v>
      </c>
      <c r="AX56" s="35">
        <v>78068500</v>
      </c>
      <c r="AY56" s="489">
        <f t="shared" si="59"/>
        <v>44.910961603180127</v>
      </c>
      <c r="AZ56" s="782">
        <f t="shared" si="33"/>
        <v>108798500</v>
      </c>
      <c r="BA56" s="782">
        <f t="shared" si="34"/>
        <v>62.589203788770035</v>
      </c>
      <c r="BB56" s="490">
        <v>162408500</v>
      </c>
      <c r="BC56" s="492">
        <f t="shared" si="60"/>
        <v>93.429768825199403</v>
      </c>
    </row>
    <row r="57" spans="1:56" ht="21">
      <c r="A57" s="30">
        <v>53</v>
      </c>
      <c r="B57" s="49" t="s">
        <v>68</v>
      </c>
      <c r="C57" s="89">
        <v>289512892</v>
      </c>
      <c r="D57" s="78">
        <v>289512892</v>
      </c>
      <c r="E57" s="433">
        <v>289512892</v>
      </c>
      <c r="F57" s="35"/>
      <c r="G57" s="434">
        <f t="shared" si="38"/>
        <v>0</v>
      </c>
      <c r="H57" s="35"/>
      <c r="I57" s="452" t="s">
        <v>28</v>
      </c>
      <c r="J57" s="35"/>
      <c r="K57" s="453">
        <f t="shared" si="9"/>
        <v>0</v>
      </c>
      <c r="L57" s="767">
        <f t="shared" si="10"/>
        <v>0</v>
      </c>
      <c r="M57" s="768">
        <f t="shared" si="11"/>
        <v>0</v>
      </c>
      <c r="N57" s="206">
        <v>28544900</v>
      </c>
      <c r="O57" s="455">
        <f t="shared" si="48"/>
        <v>4.1335872335495827</v>
      </c>
      <c r="P57" s="176">
        <f t="shared" si="13"/>
        <v>28544900</v>
      </c>
      <c r="Q57" s="466">
        <f t="shared" si="14"/>
        <v>9.8596300160615993</v>
      </c>
      <c r="R57" s="206">
        <v>1200000</v>
      </c>
      <c r="S57" s="98">
        <f t="shared" si="15"/>
        <v>0.41448931400263866</v>
      </c>
      <c r="T57" s="96">
        <f t="shared" si="16"/>
        <v>29744900</v>
      </c>
      <c r="U57" s="98">
        <f t="shared" si="17"/>
        <v>10.274119330064238</v>
      </c>
      <c r="V57" s="89"/>
      <c r="W57" s="468">
        <f t="shared" si="18"/>
        <v>0</v>
      </c>
      <c r="X57" s="33">
        <f t="shared" si="19"/>
        <v>29744900</v>
      </c>
      <c r="Y57" s="468">
        <f t="shared" si="20"/>
        <v>10.274119330064238</v>
      </c>
      <c r="Z57" s="773">
        <f t="shared" si="21"/>
        <v>29744900</v>
      </c>
      <c r="AA57" s="773">
        <f t="shared" si="22"/>
        <v>4.5480765475522213</v>
      </c>
      <c r="AB57" s="50">
        <v>34858300</v>
      </c>
      <c r="AC57" s="85">
        <f t="shared" si="23"/>
        <v>12.040327378581814</v>
      </c>
      <c r="AD57" s="35">
        <f t="shared" si="24"/>
        <v>64603200</v>
      </c>
      <c r="AE57" s="85">
        <f t="shared" si="25"/>
        <v>22.314446708646052</v>
      </c>
      <c r="AF57" s="261">
        <v>87200000</v>
      </c>
      <c r="AG57" s="85">
        <f t="shared" si="49"/>
        <v>30.119556817525073</v>
      </c>
      <c r="AH57" s="35">
        <f t="shared" si="50"/>
        <v>151803200</v>
      </c>
      <c r="AI57" s="85">
        <f t="shared" si="51"/>
        <v>52.434003526171125</v>
      </c>
      <c r="AJ57" s="395">
        <v>67550650</v>
      </c>
      <c r="AK57" s="434">
        <f t="shared" si="26"/>
        <v>23.33251881577695</v>
      </c>
      <c r="AL57" s="469">
        <f t="shared" si="27"/>
        <v>219353850</v>
      </c>
      <c r="AM57" s="434">
        <f t="shared" si="28"/>
        <v>75.766522341948075</v>
      </c>
      <c r="AN57" s="777">
        <f t="shared" si="29"/>
        <v>189608950</v>
      </c>
      <c r="AO57" s="777">
        <f t="shared" si="30"/>
        <v>65.492403011883837</v>
      </c>
      <c r="AP57" s="50"/>
      <c r="AQ57" s="85">
        <f t="shared" si="53"/>
        <v>0</v>
      </c>
      <c r="AR57" s="35">
        <f t="shared" si="54"/>
        <v>219353850</v>
      </c>
      <c r="AS57" s="109">
        <f t="shared" si="55"/>
        <v>75.766522341948075</v>
      </c>
      <c r="AT57" s="236">
        <v>33893450</v>
      </c>
      <c r="AU57" s="85">
        <f t="shared" si="56"/>
        <v>11.70706069973561</v>
      </c>
      <c r="AV57" s="35">
        <f t="shared" si="57"/>
        <v>253247300</v>
      </c>
      <c r="AW57" s="85">
        <f t="shared" si="58"/>
        <v>87.473583041683696</v>
      </c>
      <c r="AX57" s="35">
        <v>8908500</v>
      </c>
      <c r="AY57" s="489">
        <f t="shared" si="59"/>
        <v>3.0770650448270884</v>
      </c>
      <c r="AZ57" s="782">
        <f t="shared" si="33"/>
        <v>42801950</v>
      </c>
      <c r="BA57" s="782">
        <f t="shared" si="34"/>
        <v>14.784125744562699</v>
      </c>
      <c r="BB57" s="490">
        <f t="shared" ref="BB57:BB91" si="61">F57+H57+J57+N57+R57+V57+AB57+AF57+AJ57+AP57+AT57+AX57</f>
        <v>262155800</v>
      </c>
      <c r="BC57" s="492">
        <f t="shared" si="60"/>
        <v>90.550648086510776</v>
      </c>
    </row>
    <row r="58" spans="1:56" ht="15" customHeight="1">
      <c r="A58" s="30">
        <v>54</v>
      </c>
      <c r="B58" s="49" t="s">
        <v>69</v>
      </c>
      <c r="C58" s="89">
        <v>207371670</v>
      </c>
      <c r="D58" s="78">
        <v>1344971670</v>
      </c>
      <c r="E58" s="433">
        <v>1541971670</v>
      </c>
      <c r="F58" s="35"/>
      <c r="G58" s="434">
        <f t="shared" si="38"/>
        <v>0</v>
      </c>
      <c r="H58" s="35"/>
      <c r="I58" s="452" t="s">
        <v>28</v>
      </c>
      <c r="J58" s="35"/>
      <c r="K58" s="453">
        <f t="shared" si="9"/>
        <v>0</v>
      </c>
      <c r="L58" s="767">
        <f t="shared" si="10"/>
        <v>0</v>
      </c>
      <c r="M58" s="768">
        <f t="shared" si="11"/>
        <v>0</v>
      </c>
      <c r="N58" s="205">
        <v>23410000</v>
      </c>
      <c r="O58" s="455">
        <f t="shared" si="48"/>
        <v>1.7430605194186326</v>
      </c>
      <c r="P58" s="176">
        <f t="shared" si="13"/>
        <v>23410000</v>
      </c>
      <c r="Q58" s="466">
        <f t="shared" si="14"/>
        <v>11.288909425284563</v>
      </c>
      <c r="R58" s="467"/>
      <c r="S58" s="98">
        <f t="shared" si="15"/>
        <v>0</v>
      </c>
      <c r="T58" s="96">
        <f t="shared" si="16"/>
        <v>23410000</v>
      </c>
      <c r="U58" s="98">
        <f t="shared" si="17"/>
        <v>11.288909425284563</v>
      </c>
      <c r="V58" s="89"/>
      <c r="W58" s="468">
        <f t="shared" si="18"/>
        <v>0</v>
      </c>
      <c r="X58" s="33">
        <f t="shared" si="19"/>
        <v>23410000</v>
      </c>
      <c r="Y58" s="468">
        <f t="shared" si="20"/>
        <v>11.288909425284563</v>
      </c>
      <c r="Z58" s="773">
        <f t="shared" si="21"/>
        <v>23410000</v>
      </c>
      <c r="AA58" s="773">
        <f t="shared" si="22"/>
        <v>1.7430605194186326</v>
      </c>
      <c r="AB58" s="236"/>
      <c r="AC58" s="85">
        <f t="shared" si="23"/>
        <v>0</v>
      </c>
      <c r="AD58" s="35">
        <f t="shared" si="24"/>
        <v>23410000</v>
      </c>
      <c r="AE58" s="85">
        <f t="shared" si="25"/>
        <v>11.288909425284563</v>
      </c>
      <c r="AF58" s="261">
        <v>703325535</v>
      </c>
      <c r="AG58" s="85">
        <f t="shared" si="49"/>
        <v>52.292962795268394</v>
      </c>
      <c r="AH58" s="35">
        <f t="shared" si="50"/>
        <v>726735535</v>
      </c>
      <c r="AI58" s="85">
        <f t="shared" si="51"/>
        <v>54.033519903062341</v>
      </c>
      <c r="AJ58" s="395">
        <v>84319750</v>
      </c>
      <c r="AK58" s="434">
        <f t="shared" si="26"/>
        <v>5.4683073392651886</v>
      </c>
      <c r="AL58" s="469">
        <f t="shared" si="27"/>
        <v>811055285</v>
      </c>
      <c r="AM58" s="434">
        <f t="shared" si="28"/>
        <v>52.598585355332759</v>
      </c>
      <c r="AN58" s="777">
        <f t="shared" si="29"/>
        <v>787645285</v>
      </c>
      <c r="AO58" s="777">
        <f t="shared" si="30"/>
        <v>57.761270134533582</v>
      </c>
      <c r="AP58" s="35"/>
      <c r="AQ58" s="85">
        <f t="shared" si="53"/>
        <v>0</v>
      </c>
      <c r="AR58" s="35">
        <f t="shared" si="54"/>
        <v>811055285</v>
      </c>
      <c r="AS58" s="109">
        <f t="shared" si="55"/>
        <v>52.598585355332759</v>
      </c>
      <c r="AT58" s="236">
        <v>169540150</v>
      </c>
      <c r="AU58" s="85">
        <f t="shared" si="56"/>
        <v>10.995023663437346</v>
      </c>
      <c r="AV58" s="35">
        <f t="shared" si="57"/>
        <v>980595435</v>
      </c>
      <c r="AW58" s="85">
        <f t="shared" si="58"/>
        <v>63.593609018770103</v>
      </c>
      <c r="AX58" s="35">
        <v>472735400</v>
      </c>
      <c r="AY58" s="489">
        <f t="shared" si="59"/>
        <v>30.65785248830155</v>
      </c>
      <c r="AZ58" s="782">
        <f t="shared" si="33"/>
        <v>642275550</v>
      </c>
      <c r="BA58" s="782">
        <f t="shared" si="34"/>
        <v>41.652876151738894</v>
      </c>
      <c r="BB58" s="490">
        <f t="shared" si="61"/>
        <v>1453330835</v>
      </c>
      <c r="BC58" s="492">
        <f t="shared" si="60"/>
        <v>94.251461507071653</v>
      </c>
    </row>
    <row r="59" spans="1:56" ht="15" customHeight="1">
      <c r="A59" s="30">
        <v>55</v>
      </c>
      <c r="B59" s="77" t="s">
        <v>70</v>
      </c>
      <c r="C59" s="89">
        <v>140459877000</v>
      </c>
      <c r="D59" s="78">
        <v>140459877000</v>
      </c>
      <c r="E59" s="433">
        <v>139451600000</v>
      </c>
      <c r="F59" s="35"/>
      <c r="G59" s="434">
        <f t="shared" si="38"/>
        <v>0</v>
      </c>
      <c r="H59" s="35"/>
      <c r="I59" s="452" t="s">
        <v>28</v>
      </c>
      <c r="J59" s="35"/>
      <c r="K59" s="453">
        <f t="shared" si="9"/>
        <v>0</v>
      </c>
      <c r="L59" s="767">
        <f t="shared" si="10"/>
        <v>0</v>
      </c>
      <c r="M59" s="768">
        <f t="shared" si="11"/>
        <v>0</v>
      </c>
      <c r="N59" s="454"/>
      <c r="O59" s="455">
        <f t="shared" si="48"/>
        <v>0</v>
      </c>
      <c r="P59" s="176">
        <f t="shared" si="13"/>
        <v>0</v>
      </c>
      <c r="Q59" s="466">
        <f t="shared" si="14"/>
        <v>0</v>
      </c>
      <c r="R59" s="467"/>
      <c r="S59" s="98">
        <f t="shared" si="15"/>
        <v>0</v>
      </c>
      <c r="T59" s="96">
        <f t="shared" si="16"/>
        <v>0</v>
      </c>
      <c r="U59" s="98">
        <f t="shared" si="17"/>
        <v>0</v>
      </c>
      <c r="V59" s="89">
        <v>66431059352</v>
      </c>
      <c r="W59" s="34">
        <f t="shared" si="18"/>
        <v>47.29539906403307</v>
      </c>
      <c r="X59" s="33">
        <f t="shared" si="19"/>
        <v>66431059352</v>
      </c>
      <c r="Y59" s="468">
        <f t="shared" si="20"/>
        <v>47.29539906403307</v>
      </c>
      <c r="Z59" s="773">
        <f t="shared" si="21"/>
        <v>66431059352</v>
      </c>
      <c r="AA59" s="773">
        <f t="shared" si="22"/>
        <v>47.29539906403307</v>
      </c>
      <c r="AB59" s="50"/>
      <c r="AC59" s="85">
        <f t="shared" si="23"/>
        <v>0</v>
      </c>
      <c r="AD59" s="35">
        <f t="shared" si="24"/>
        <v>66431059352</v>
      </c>
      <c r="AE59" s="85">
        <f t="shared" si="25"/>
        <v>47.29539906403307</v>
      </c>
      <c r="AF59" s="261">
        <v>0</v>
      </c>
      <c r="AG59" s="261">
        <v>0</v>
      </c>
      <c r="AH59" s="35">
        <f t="shared" si="50"/>
        <v>66431059352</v>
      </c>
      <c r="AI59" s="261">
        <v>0</v>
      </c>
      <c r="AJ59" s="395"/>
      <c r="AK59" s="434">
        <f t="shared" si="26"/>
        <v>0</v>
      </c>
      <c r="AL59" s="469">
        <f t="shared" si="27"/>
        <v>66431059352</v>
      </c>
      <c r="AM59" s="434">
        <f t="shared" si="28"/>
        <v>47.637359020620771</v>
      </c>
      <c r="AN59" s="777">
        <f t="shared" si="29"/>
        <v>0</v>
      </c>
      <c r="AO59" s="777">
        <f t="shared" si="30"/>
        <v>0</v>
      </c>
      <c r="AP59" s="35"/>
      <c r="AQ59" s="85">
        <f t="shared" si="53"/>
        <v>0</v>
      </c>
      <c r="AR59" s="35">
        <f t="shared" si="54"/>
        <v>66431059352</v>
      </c>
      <c r="AS59" s="109">
        <f t="shared" si="55"/>
        <v>47.637359020620771</v>
      </c>
      <c r="AT59" s="236"/>
      <c r="AU59" s="85">
        <f t="shared" si="56"/>
        <v>0</v>
      </c>
      <c r="AV59" s="35">
        <f t="shared" si="57"/>
        <v>66431059352</v>
      </c>
      <c r="AW59" s="85">
        <f t="shared" si="58"/>
        <v>47.637359020620771</v>
      </c>
      <c r="AX59" s="35"/>
      <c r="AY59" s="489">
        <f t="shared" si="59"/>
        <v>0</v>
      </c>
      <c r="AZ59" s="782">
        <f t="shared" si="33"/>
        <v>0</v>
      </c>
      <c r="BA59" s="782">
        <f t="shared" si="34"/>
        <v>0</v>
      </c>
      <c r="BB59" s="490">
        <f t="shared" si="61"/>
        <v>66431059352</v>
      </c>
      <c r="BC59" s="492">
        <f t="shared" si="60"/>
        <v>47.637359020620771</v>
      </c>
    </row>
    <row r="60" spans="1:56" ht="21">
      <c r="A60" s="30">
        <v>56</v>
      </c>
      <c r="B60" s="49" t="s">
        <v>71</v>
      </c>
      <c r="C60" s="89">
        <v>268749600</v>
      </c>
      <c r="D60" s="78">
        <v>268749600</v>
      </c>
      <c r="E60" s="433">
        <v>268749600</v>
      </c>
      <c r="F60" s="35"/>
      <c r="G60" s="434">
        <f t="shared" si="38"/>
        <v>0</v>
      </c>
      <c r="H60" s="35"/>
      <c r="I60" s="452" t="s">
        <v>28</v>
      </c>
      <c r="J60" s="35"/>
      <c r="K60" s="453">
        <f t="shared" si="9"/>
        <v>0</v>
      </c>
      <c r="L60" s="767">
        <f t="shared" si="10"/>
        <v>0</v>
      </c>
      <c r="M60" s="768">
        <f t="shared" si="11"/>
        <v>0</v>
      </c>
      <c r="N60" s="206">
        <v>40378000</v>
      </c>
      <c r="O60" s="455">
        <f>N60/D60*100</f>
        <v>15.024394454912676</v>
      </c>
      <c r="P60" s="176">
        <f t="shared" si="13"/>
        <v>40378000</v>
      </c>
      <c r="Q60" s="466">
        <f t="shared" si="14"/>
        <v>15.024394454912676</v>
      </c>
      <c r="R60" s="467"/>
      <c r="S60" s="98">
        <f t="shared" si="15"/>
        <v>0</v>
      </c>
      <c r="T60" s="96">
        <f t="shared" si="16"/>
        <v>40378000</v>
      </c>
      <c r="U60" s="98">
        <f t="shared" si="17"/>
        <v>15.024394454912676</v>
      </c>
      <c r="V60" s="89"/>
      <c r="W60" s="468">
        <f t="shared" si="18"/>
        <v>0</v>
      </c>
      <c r="X60" s="33">
        <f t="shared" si="19"/>
        <v>40378000</v>
      </c>
      <c r="Y60" s="468">
        <f t="shared" si="20"/>
        <v>15.024394454912676</v>
      </c>
      <c r="Z60" s="773">
        <f t="shared" si="21"/>
        <v>40378000</v>
      </c>
      <c r="AA60" s="773">
        <f t="shared" si="22"/>
        <v>15.024394454912676</v>
      </c>
      <c r="AB60" s="255">
        <v>17274400</v>
      </c>
      <c r="AC60" s="85">
        <f t="shared" si="23"/>
        <v>6.4276932877295438</v>
      </c>
      <c r="AD60" s="35">
        <f t="shared" si="24"/>
        <v>57652400</v>
      </c>
      <c r="AE60" s="85">
        <f t="shared" si="25"/>
        <v>21.452087742642224</v>
      </c>
      <c r="AF60" s="261">
        <v>24096000</v>
      </c>
      <c r="AG60" s="85">
        <f t="shared" si="49"/>
        <v>8.9659668330669149</v>
      </c>
      <c r="AH60" s="35">
        <f t="shared" si="50"/>
        <v>81748400</v>
      </c>
      <c r="AI60" s="85">
        <f t="shared" si="51"/>
        <v>30.418054575709135</v>
      </c>
      <c r="AJ60" s="395"/>
      <c r="AK60" s="434">
        <f t="shared" si="26"/>
        <v>0</v>
      </c>
      <c r="AL60" s="469">
        <f t="shared" si="27"/>
        <v>81748400</v>
      </c>
      <c r="AM60" s="434">
        <f t="shared" si="28"/>
        <v>30.418054575709135</v>
      </c>
      <c r="AN60" s="777">
        <f t="shared" si="29"/>
        <v>41370400</v>
      </c>
      <c r="AO60" s="777">
        <f t="shared" si="30"/>
        <v>15.393660120796458</v>
      </c>
      <c r="AP60" s="50"/>
      <c r="AQ60" s="85">
        <f t="shared" si="53"/>
        <v>0</v>
      </c>
      <c r="AR60" s="35">
        <f t="shared" si="54"/>
        <v>81748400</v>
      </c>
      <c r="AS60" s="109">
        <f t="shared" si="55"/>
        <v>30.418054575709135</v>
      </c>
      <c r="AT60" s="50">
        <v>151800000</v>
      </c>
      <c r="AU60" s="85">
        <f t="shared" si="56"/>
        <v>56.483804999151623</v>
      </c>
      <c r="AV60" s="35">
        <f t="shared" si="57"/>
        <v>233548400</v>
      </c>
      <c r="AW60" s="85">
        <f t="shared" si="58"/>
        <v>86.901859574860765</v>
      </c>
      <c r="AX60" s="35">
        <v>32391200</v>
      </c>
      <c r="AY60" s="489">
        <f t="shared" si="59"/>
        <v>12.052557473573914</v>
      </c>
      <c r="AZ60" s="782">
        <f t="shared" si="33"/>
        <v>184191200</v>
      </c>
      <c r="BA60" s="782">
        <f t="shared" si="34"/>
        <v>68.536362472725543</v>
      </c>
      <c r="BB60" s="490">
        <f t="shared" si="61"/>
        <v>265939600</v>
      </c>
      <c r="BC60" s="492">
        <f t="shared" si="60"/>
        <v>98.954417048434678</v>
      </c>
    </row>
    <row r="61" spans="1:56">
      <c r="A61" s="48">
        <v>57</v>
      </c>
      <c r="B61" s="444" t="s">
        <v>72</v>
      </c>
      <c r="C61" s="78">
        <v>0</v>
      </c>
      <c r="D61" s="111">
        <v>808839000</v>
      </c>
      <c r="E61" s="433">
        <v>19578839000</v>
      </c>
      <c r="F61" s="35"/>
      <c r="G61" s="434"/>
      <c r="H61" s="35"/>
      <c r="I61" s="452"/>
      <c r="J61" s="35"/>
      <c r="K61" s="453"/>
      <c r="L61" s="767"/>
      <c r="M61" s="768"/>
      <c r="N61" s="206"/>
      <c r="O61" s="455"/>
      <c r="P61" s="176"/>
      <c r="Q61" s="466"/>
      <c r="R61" s="467"/>
      <c r="S61" s="98"/>
      <c r="T61" s="96"/>
      <c r="U61" s="98"/>
      <c r="V61" s="89"/>
      <c r="W61" s="468"/>
      <c r="X61" s="33">
        <f t="shared" si="19"/>
        <v>0</v>
      </c>
      <c r="Y61" s="468">
        <v>0</v>
      </c>
      <c r="Z61" s="773">
        <f t="shared" si="21"/>
        <v>0</v>
      </c>
      <c r="AA61" s="773">
        <f t="shared" si="22"/>
        <v>0</v>
      </c>
      <c r="AB61" s="477"/>
      <c r="AC61" s="85">
        <v>0</v>
      </c>
      <c r="AD61" s="35">
        <f t="shared" si="24"/>
        <v>0</v>
      </c>
      <c r="AE61" s="85">
        <v>0</v>
      </c>
      <c r="AF61" s="261">
        <v>0</v>
      </c>
      <c r="AG61" s="261">
        <v>0</v>
      </c>
      <c r="AH61" s="35">
        <f t="shared" si="50"/>
        <v>0</v>
      </c>
      <c r="AI61" s="261">
        <v>0</v>
      </c>
      <c r="AJ61" s="395"/>
      <c r="AK61" s="434">
        <f t="shared" si="26"/>
        <v>0</v>
      </c>
      <c r="AL61" s="469">
        <f t="shared" si="27"/>
        <v>0</v>
      </c>
      <c r="AM61" s="434">
        <f t="shared" si="28"/>
        <v>0</v>
      </c>
      <c r="AN61" s="777">
        <f t="shared" si="29"/>
        <v>0</v>
      </c>
      <c r="AO61" s="777">
        <f t="shared" si="30"/>
        <v>0</v>
      </c>
      <c r="AP61" s="50"/>
      <c r="AQ61" s="85">
        <f t="shared" si="53"/>
        <v>0</v>
      </c>
      <c r="AR61" s="35">
        <f t="shared" si="54"/>
        <v>0</v>
      </c>
      <c r="AS61" s="109">
        <f t="shared" si="55"/>
        <v>0</v>
      </c>
      <c r="AT61" s="50">
        <v>140000000</v>
      </c>
      <c r="AU61" s="85">
        <f t="shared" si="56"/>
        <v>0.71505772124690337</v>
      </c>
      <c r="AV61" s="35">
        <f t="shared" si="57"/>
        <v>140000000</v>
      </c>
      <c r="AW61" s="85">
        <f t="shared" si="58"/>
        <v>0.71505772124690337</v>
      </c>
      <c r="AX61" s="35">
        <v>19382905500</v>
      </c>
      <c r="AY61" s="489">
        <f t="shared" si="59"/>
        <v>98.999258842671921</v>
      </c>
      <c r="AZ61" s="782">
        <f t="shared" si="33"/>
        <v>19522905500</v>
      </c>
      <c r="BA61" s="782">
        <f t="shared" si="34"/>
        <v>99.714316563918828</v>
      </c>
      <c r="BB61" s="490">
        <f t="shared" si="61"/>
        <v>19522905500</v>
      </c>
      <c r="BC61" s="492">
        <f t="shared" si="60"/>
        <v>99.714316563918828</v>
      </c>
    </row>
    <row r="62" spans="1:56" ht="21" customHeight="1">
      <c r="A62" s="30">
        <v>58</v>
      </c>
      <c r="B62" s="439" t="s">
        <v>145</v>
      </c>
      <c r="C62" s="407">
        <v>777262570</v>
      </c>
      <c r="D62" s="445">
        <v>1593532000</v>
      </c>
      <c r="E62" s="433">
        <v>1763532000</v>
      </c>
      <c r="F62" s="35"/>
      <c r="G62" s="434">
        <f t="shared" si="38"/>
        <v>0</v>
      </c>
      <c r="H62" s="35"/>
      <c r="I62" s="452" t="s">
        <v>28</v>
      </c>
      <c r="J62" s="35"/>
      <c r="K62" s="453">
        <f t="shared" si="9"/>
        <v>0</v>
      </c>
      <c r="L62" s="767">
        <f t="shared" si="10"/>
        <v>0</v>
      </c>
      <c r="M62" s="768">
        <f t="shared" si="11"/>
        <v>0</v>
      </c>
      <c r="N62" s="205"/>
      <c r="O62" s="455"/>
      <c r="P62" s="176">
        <f t="shared" si="13"/>
        <v>0</v>
      </c>
      <c r="Q62" s="466">
        <f t="shared" si="14"/>
        <v>0</v>
      </c>
      <c r="R62" s="456"/>
      <c r="S62" s="98">
        <f t="shared" si="15"/>
        <v>0</v>
      </c>
      <c r="T62" s="96">
        <f t="shared" si="16"/>
        <v>0</v>
      </c>
      <c r="U62" s="98">
        <f t="shared" si="17"/>
        <v>0</v>
      </c>
      <c r="V62" s="89"/>
      <c r="W62" s="468">
        <f t="shared" si="18"/>
        <v>0</v>
      </c>
      <c r="X62" s="33">
        <f t="shared" si="19"/>
        <v>0</v>
      </c>
      <c r="Y62" s="468">
        <f t="shared" si="20"/>
        <v>0</v>
      </c>
      <c r="Z62" s="773">
        <f t="shared" si="21"/>
        <v>0</v>
      </c>
      <c r="AA62" s="773">
        <f t="shared" si="22"/>
        <v>0</v>
      </c>
      <c r="AB62" s="50">
        <v>450000000</v>
      </c>
      <c r="AC62" s="85">
        <f>AB62/D62*100</f>
        <v>28.239156791328945</v>
      </c>
      <c r="AD62" s="35">
        <f t="shared" si="24"/>
        <v>450000000</v>
      </c>
      <c r="AE62" s="85">
        <v>28.2</v>
      </c>
      <c r="AF62" s="261">
        <v>285882395</v>
      </c>
      <c r="AG62" s="85">
        <f t="shared" si="49"/>
        <v>17.9401728361903</v>
      </c>
      <c r="AH62" s="35">
        <f t="shared" si="50"/>
        <v>735882395</v>
      </c>
      <c r="AI62" s="85">
        <f t="shared" si="51"/>
        <v>46.179329627519245</v>
      </c>
      <c r="AJ62" s="395"/>
      <c r="AK62" s="434">
        <f t="shared" si="26"/>
        <v>0</v>
      </c>
      <c r="AL62" s="469">
        <f t="shared" si="27"/>
        <v>735882395</v>
      </c>
      <c r="AM62" s="434">
        <f t="shared" si="28"/>
        <v>41.727759689078511</v>
      </c>
      <c r="AN62" s="777">
        <f t="shared" si="29"/>
        <v>735882395</v>
      </c>
      <c r="AO62" s="777">
        <f t="shared" si="30"/>
        <v>46.179329627519245</v>
      </c>
      <c r="AP62" s="35">
        <v>514588305</v>
      </c>
      <c r="AQ62" s="85">
        <f t="shared" si="53"/>
        <v>29.179414096256828</v>
      </c>
      <c r="AR62" s="35">
        <f t="shared" si="54"/>
        <v>1250470700</v>
      </c>
      <c r="AS62" s="109">
        <f t="shared" si="55"/>
        <v>70.907173785335345</v>
      </c>
      <c r="AT62" s="50">
        <v>427294138</v>
      </c>
      <c r="AU62" s="85">
        <f t="shared" si="56"/>
        <v>24.229451918082574</v>
      </c>
      <c r="AV62" s="35">
        <f t="shared" si="57"/>
        <v>1677764838</v>
      </c>
      <c r="AW62" s="85">
        <f t="shared" si="58"/>
        <v>95.136625703417906</v>
      </c>
      <c r="AX62" s="35">
        <v>85764736</v>
      </c>
      <c r="AY62" s="489">
        <f t="shared" si="59"/>
        <v>4.8632367317406207</v>
      </c>
      <c r="AZ62" s="782">
        <f t="shared" si="33"/>
        <v>1027647179</v>
      </c>
      <c r="BA62" s="782">
        <f t="shared" si="34"/>
        <v>58.272102746080023</v>
      </c>
      <c r="BB62" s="490">
        <f t="shared" si="61"/>
        <v>1763529574</v>
      </c>
      <c r="BC62" s="718">
        <f t="shared" si="60"/>
        <v>99.999862435158533</v>
      </c>
      <c r="BD62" s="259"/>
    </row>
    <row r="63" spans="1:56">
      <c r="A63" s="48">
        <v>59</v>
      </c>
      <c r="B63" s="77" t="s">
        <v>50</v>
      </c>
      <c r="C63" s="239">
        <v>762570000</v>
      </c>
      <c r="D63" s="111">
        <v>1066905000</v>
      </c>
      <c r="E63" s="433">
        <v>1066905000</v>
      </c>
      <c r="F63" s="35"/>
      <c r="G63" s="434">
        <f t="shared" si="38"/>
        <v>0</v>
      </c>
      <c r="H63" s="35"/>
      <c r="I63" s="452" t="s">
        <v>28</v>
      </c>
      <c r="J63" s="35"/>
      <c r="K63" s="453">
        <f t="shared" si="9"/>
        <v>0</v>
      </c>
      <c r="L63" s="767">
        <f t="shared" si="10"/>
        <v>0</v>
      </c>
      <c r="M63" s="768">
        <f t="shared" si="11"/>
        <v>0</v>
      </c>
      <c r="N63" s="454"/>
      <c r="O63" s="455"/>
      <c r="P63" s="176">
        <f t="shared" si="13"/>
        <v>0</v>
      </c>
      <c r="Q63" s="466">
        <f t="shared" si="14"/>
        <v>0</v>
      </c>
      <c r="R63" s="467"/>
      <c r="S63" s="98">
        <f t="shared" si="15"/>
        <v>0</v>
      </c>
      <c r="T63" s="96">
        <f t="shared" si="16"/>
        <v>0</v>
      </c>
      <c r="U63" s="98">
        <f t="shared" si="17"/>
        <v>0</v>
      </c>
      <c r="V63" s="89"/>
      <c r="W63" s="468">
        <f t="shared" si="18"/>
        <v>0</v>
      </c>
      <c r="X63" s="33">
        <f t="shared" si="19"/>
        <v>0</v>
      </c>
      <c r="Y63" s="468">
        <f t="shared" si="20"/>
        <v>0</v>
      </c>
      <c r="Z63" s="773">
        <f t="shared" si="21"/>
        <v>0</v>
      </c>
      <c r="AA63" s="773">
        <f t="shared" si="22"/>
        <v>0</v>
      </c>
      <c r="AB63" s="477"/>
      <c r="AC63" s="85">
        <f t="shared" si="23"/>
        <v>0</v>
      </c>
      <c r="AD63" s="35">
        <f t="shared" si="24"/>
        <v>0</v>
      </c>
      <c r="AE63" s="85">
        <f t="shared" si="25"/>
        <v>0</v>
      </c>
      <c r="AF63" s="261">
        <v>202559616</v>
      </c>
      <c r="AG63" s="85">
        <f t="shared" si="49"/>
        <v>18.985721877767936</v>
      </c>
      <c r="AH63" s="35">
        <f t="shared" si="50"/>
        <v>202559616</v>
      </c>
      <c r="AI63" s="85">
        <f t="shared" si="51"/>
        <v>18.985721877767936</v>
      </c>
      <c r="AJ63" s="395">
        <v>68764400</v>
      </c>
      <c r="AK63" s="434">
        <f t="shared" si="26"/>
        <v>6.445222395620978</v>
      </c>
      <c r="AL63" s="469">
        <f t="shared" si="27"/>
        <v>271324016</v>
      </c>
      <c r="AM63" s="434">
        <f t="shared" si="28"/>
        <v>25.430944273388917</v>
      </c>
      <c r="AN63" s="777">
        <f t="shared" si="29"/>
        <v>271324016</v>
      </c>
      <c r="AO63" s="777">
        <f t="shared" si="30"/>
        <v>25.430944273388914</v>
      </c>
      <c r="AP63" s="35">
        <v>253882245</v>
      </c>
      <c r="AQ63" s="85">
        <f t="shared" si="53"/>
        <v>23.796143517932713</v>
      </c>
      <c r="AR63" s="35">
        <f t="shared" si="54"/>
        <v>525206261</v>
      </c>
      <c r="AS63" s="109">
        <f t="shared" si="55"/>
        <v>49.22708779132163</v>
      </c>
      <c r="AT63" s="236">
        <v>338546694</v>
      </c>
      <c r="AU63" s="85">
        <f t="shared" si="56"/>
        <v>31.731662519155879</v>
      </c>
      <c r="AV63" s="35">
        <f t="shared" si="57"/>
        <v>863752955</v>
      </c>
      <c r="AW63" s="85">
        <f t="shared" si="58"/>
        <v>80.958750310477498</v>
      </c>
      <c r="AX63" s="35">
        <v>202065636</v>
      </c>
      <c r="AY63" s="489">
        <f t="shared" si="59"/>
        <v>18.939421597986701</v>
      </c>
      <c r="AZ63" s="782">
        <f t="shared" si="33"/>
        <v>794494575</v>
      </c>
      <c r="BA63" s="782">
        <f t="shared" si="34"/>
        <v>74.46722763507529</v>
      </c>
      <c r="BB63" s="490">
        <f t="shared" si="61"/>
        <v>1065818591</v>
      </c>
      <c r="BC63" s="492">
        <f t="shared" si="60"/>
        <v>99.898171908464207</v>
      </c>
    </row>
    <row r="64" spans="1:56">
      <c r="A64" s="30">
        <v>60</v>
      </c>
      <c r="B64" s="77" t="s">
        <v>51</v>
      </c>
      <c r="C64" s="239">
        <v>404311000</v>
      </c>
      <c r="D64" s="111">
        <v>714064000</v>
      </c>
      <c r="E64" s="433">
        <v>714064000</v>
      </c>
      <c r="F64" s="35"/>
      <c r="G64" s="434">
        <f t="shared" si="38"/>
        <v>0</v>
      </c>
      <c r="H64" s="35"/>
      <c r="I64" s="452" t="s">
        <v>28</v>
      </c>
      <c r="J64" s="35"/>
      <c r="K64" s="453">
        <f t="shared" si="9"/>
        <v>0</v>
      </c>
      <c r="L64" s="767">
        <f t="shared" si="10"/>
        <v>0</v>
      </c>
      <c r="M64" s="768">
        <f t="shared" si="11"/>
        <v>0</v>
      </c>
      <c r="N64" s="205"/>
      <c r="O64" s="455"/>
      <c r="P64" s="176">
        <f t="shared" si="13"/>
        <v>0</v>
      </c>
      <c r="Q64" s="466">
        <f t="shared" si="14"/>
        <v>0</v>
      </c>
      <c r="R64" s="475"/>
      <c r="S64" s="98">
        <f t="shared" si="15"/>
        <v>0</v>
      </c>
      <c r="T64" s="96">
        <f t="shared" si="16"/>
        <v>0</v>
      </c>
      <c r="U64" s="98">
        <f t="shared" si="17"/>
        <v>0</v>
      </c>
      <c r="V64" s="89"/>
      <c r="W64" s="468">
        <f t="shared" si="18"/>
        <v>0</v>
      </c>
      <c r="X64" s="33">
        <f t="shared" si="19"/>
        <v>0</v>
      </c>
      <c r="Y64" s="468">
        <f t="shared" si="20"/>
        <v>0</v>
      </c>
      <c r="Z64" s="773">
        <f t="shared" si="21"/>
        <v>0</v>
      </c>
      <c r="AA64" s="773">
        <f t="shared" si="22"/>
        <v>0</v>
      </c>
      <c r="AB64" s="477"/>
      <c r="AC64" s="85">
        <f t="shared" si="23"/>
        <v>0</v>
      </c>
      <c r="AD64" s="35">
        <f t="shared" si="24"/>
        <v>0</v>
      </c>
      <c r="AE64" s="85">
        <f t="shared" si="25"/>
        <v>0</v>
      </c>
      <c r="AF64" s="236">
        <v>178515786</v>
      </c>
      <c r="AG64" s="85">
        <f t="shared" si="49"/>
        <v>24.999970030697529</v>
      </c>
      <c r="AH64" s="35">
        <f t="shared" si="50"/>
        <v>178515786</v>
      </c>
      <c r="AI64" s="85">
        <f t="shared" si="51"/>
        <v>24.999970030697529</v>
      </c>
      <c r="AJ64" s="395"/>
      <c r="AK64" s="434">
        <f t="shared" si="26"/>
        <v>0</v>
      </c>
      <c r="AL64" s="469">
        <f t="shared" si="27"/>
        <v>178515786</v>
      </c>
      <c r="AM64" s="434">
        <f t="shared" si="28"/>
        <v>24.999970030697529</v>
      </c>
      <c r="AN64" s="777">
        <f t="shared" si="29"/>
        <v>178515786</v>
      </c>
      <c r="AO64" s="777">
        <f t="shared" si="30"/>
        <v>24.999970030697529</v>
      </c>
      <c r="AP64" s="35">
        <v>160664381</v>
      </c>
      <c r="AQ64" s="85">
        <f t="shared" si="53"/>
        <v>22.49999733917408</v>
      </c>
      <c r="AR64" s="35">
        <f t="shared" si="54"/>
        <v>339180167</v>
      </c>
      <c r="AS64" s="109">
        <f t="shared" si="55"/>
        <v>47.499967369871612</v>
      </c>
      <c r="AT64" s="50">
        <v>267773392</v>
      </c>
      <c r="AU64" s="85">
        <f t="shared" si="56"/>
        <v>37.499914853570552</v>
      </c>
      <c r="AV64" s="35">
        <f t="shared" si="57"/>
        <v>606953559</v>
      </c>
      <c r="AW64" s="85">
        <f t="shared" si="58"/>
        <v>84.999882223442157</v>
      </c>
      <c r="AX64" s="35">
        <v>107109587</v>
      </c>
      <c r="AY64" s="489">
        <f t="shared" si="59"/>
        <v>14.999998179434895</v>
      </c>
      <c r="AZ64" s="782">
        <f t="shared" si="33"/>
        <v>535547360</v>
      </c>
      <c r="BA64" s="782">
        <f t="shared" si="34"/>
        <v>74.999910372179528</v>
      </c>
      <c r="BB64" s="490">
        <f t="shared" si="61"/>
        <v>714063146</v>
      </c>
      <c r="BC64" s="718">
        <f t="shared" si="60"/>
        <v>99.999880402877054</v>
      </c>
    </row>
    <row r="65" spans="1:57">
      <c r="A65" s="48">
        <v>61</v>
      </c>
      <c r="B65" s="77" t="s">
        <v>74</v>
      </c>
      <c r="C65" s="239">
        <v>1278787000</v>
      </c>
      <c r="D65" s="111">
        <v>1078944000</v>
      </c>
      <c r="E65" s="433">
        <v>1100492757</v>
      </c>
      <c r="F65" s="441"/>
      <c r="G65" s="434">
        <f t="shared" si="38"/>
        <v>0</v>
      </c>
      <c r="H65" s="441"/>
      <c r="I65" s="452" t="s">
        <v>28</v>
      </c>
      <c r="J65" s="441"/>
      <c r="K65" s="453">
        <f t="shared" si="9"/>
        <v>0</v>
      </c>
      <c r="L65" s="767">
        <f t="shared" si="10"/>
        <v>0</v>
      </c>
      <c r="M65" s="768">
        <f t="shared" si="11"/>
        <v>0</v>
      </c>
      <c r="N65" s="502"/>
      <c r="O65" s="455"/>
      <c r="P65" s="176">
        <f t="shared" si="13"/>
        <v>0</v>
      </c>
      <c r="Q65" s="466">
        <f t="shared" si="14"/>
        <v>0</v>
      </c>
      <c r="R65" s="502"/>
      <c r="S65" s="98">
        <f t="shared" si="15"/>
        <v>0</v>
      </c>
      <c r="T65" s="96">
        <f t="shared" si="16"/>
        <v>0</v>
      </c>
      <c r="U65" s="98">
        <f t="shared" si="17"/>
        <v>0</v>
      </c>
      <c r="V65" s="89"/>
      <c r="W65" s="468">
        <f t="shared" si="18"/>
        <v>0</v>
      </c>
      <c r="X65" s="33">
        <f t="shared" si="19"/>
        <v>0</v>
      </c>
      <c r="Y65" s="468">
        <f t="shared" si="20"/>
        <v>0</v>
      </c>
      <c r="Z65" s="773">
        <f t="shared" si="21"/>
        <v>0</v>
      </c>
      <c r="AA65" s="773">
        <f t="shared" si="22"/>
        <v>0</v>
      </c>
      <c r="AB65" s="236"/>
      <c r="AC65" s="85">
        <f t="shared" si="23"/>
        <v>0</v>
      </c>
      <c r="AD65" s="35">
        <f t="shared" si="24"/>
        <v>0</v>
      </c>
      <c r="AE65" s="85">
        <f t="shared" si="25"/>
        <v>0</v>
      </c>
      <c r="AF65" s="261">
        <v>269735682</v>
      </c>
      <c r="AG65" s="85">
        <f t="shared" si="49"/>
        <v>24.999970526737254</v>
      </c>
      <c r="AH65" s="35">
        <f t="shared" si="50"/>
        <v>269735682</v>
      </c>
      <c r="AI65" s="85">
        <f t="shared" si="51"/>
        <v>24.999970526737254</v>
      </c>
      <c r="AJ65" s="395"/>
      <c r="AK65" s="434">
        <f t="shared" si="26"/>
        <v>0</v>
      </c>
      <c r="AL65" s="469">
        <f t="shared" si="27"/>
        <v>269735682</v>
      </c>
      <c r="AM65" s="434">
        <f t="shared" si="28"/>
        <v>24.510445914729452</v>
      </c>
      <c r="AN65" s="777">
        <f t="shared" si="29"/>
        <v>269735682</v>
      </c>
      <c r="AO65" s="777">
        <f t="shared" si="30"/>
        <v>24.999970526737254</v>
      </c>
      <c r="AP65" s="35">
        <v>323682699</v>
      </c>
      <c r="AQ65" s="85">
        <f t="shared" si="53"/>
        <v>29.412524247990117</v>
      </c>
      <c r="AR65" s="35">
        <f t="shared" si="54"/>
        <v>593418381</v>
      </c>
      <c r="AS65" s="109">
        <f t="shared" si="55"/>
        <v>53.922970162719572</v>
      </c>
      <c r="AT65" s="50">
        <v>377630139</v>
      </c>
      <c r="AU65" s="85">
        <f t="shared" si="56"/>
        <v>34.314641018577824</v>
      </c>
      <c r="AV65" s="35">
        <f t="shared" si="57"/>
        <v>971048520</v>
      </c>
      <c r="AW65" s="85">
        <f t="shared" si="58"/>
        <v>88.237611181297396</v>
      </c>
      <c r="AX65" s="35">
        <v>129442963</v>
      </c>
      <c r="AY65" s="489">
        <f t="shared" si="59"/>
        <v>11.762273052379571</v>
      </c>
      <c r="AZ65" s="782">
        <f t="shared" si="33"/>
        <v>830755801</v>
      </c>
      <c r="BA65" s="782">
        <f t="shared" si="34"/>
        <v>75.489438318947506</v>
      </c>
      <c r="BB65" s="490">
        <f t="shared" si="61"/>
        <v>1100491483</v>
      </c>
      <c r="BC65" s="718">
        <f t="shared" si="60"/>
        <v>99.999884233676966</v>
      </c>
    </row>
    <row r="66" spans="1:57">
      <c r="A66" s="30">
        <v>62</v>
      </c>
      <c r="B66" s="49" t="s">
        <v>53</v>
      </c>
      <c r="C66" s="239">
        <v>595000000</v>
      </c>
      <c r="D66" s="111">
        <v>595000000</v>
      </c>
      <c r="E66" s="433">
        <v>705498319</v>
      </c>
      <c r="F66" s="35"/>
      <c r="G66" s="434">
        <f t="shared" si="38"/>
        <v>0</v>
      </c>
      <c r="H66" s="35"/>
      <c r="I66" s="452" t="s">
        <v>28</v>
      </c>
      <c r="J66" s="35"/>
      <c r="K66" s="453">
        <f t="shared" si="9"/>
        <v>0</v>
      </c>
      <c r="L66" s="767">
        <f t="shared" si="10"/>
        <v>0</v>
      </c>
      <c r="M66" s="768">
        <f t="shared" si="11"/>
        <v>0</v>
      </c>
      <c r="N66" s="205"/>
      <c r="O66" s="455"/>
      <c r="P66" s="176">
        <f t="shared" si="13"/>
        <v>0</v>
      </c>
      <c r="Q66" s="466">
        <f t="shared" si="14"/>
        <v>0</v>
      </c>
      <c r="R66" s="92"/>
      <c r="S66" s="98">
        <f t="shared" si="15"/>
        <v>0</v>
      </c>
      <c r="T66" s="96">
        <f t="shared" si="16"/>
        <v>0</v>
      </c>
      <c r="U66" s="98">
        <f t="shared" si="17"/>
        <v>0</v>
      </c>
      <c r="V66" s="89"/>
      <c r="W66" s="468">
        <f t="shared" si="18"/>
        <v>0</v>
      </c>
      <c r="X66" s="33">
        <f t="shared" si="19"/>
        <v>0</v>
      </c>
      <c r="Y66" s="468">
        <f t="shared" si="20"/>
        <v>0</v>
      </c>
      <c r="Z66" s="773">
        <f t="shared" si="21"/>
        <v>0</v>
      </c>
      <c r="AA66" s="773">
        <f t="shared" si="22"/>
        <v>0</v>
      </c>
      <c r="AB66" s="50">
        <v>15000000</v>
      </c>
      <c r="AC66" s="85">
        <f t="shared" si="23"/>
        <v>2.5210084033613445</v>
      </c>
      <c r="AD66" s="35">
        <f t="shared" si="24"/>
        <v>15000000</v>
      </c>
      <c r="AE66" s="85">
        <f t="shared" si="25"/>
        <v>2.5210084033613445</v>
      </c>
      <c r="AF66" s="261">
        <v>0</v>
      </c>
      <c r="AG66" s="261">
        <v>0</v>
      </c>
      <c r="AH66" s="35">
        <f t="shared" si="50"/>
        <v>15000000</v>
      </c>
      <c r="AI66" s="85">
        <f t="shared" si="51"/>
        <v>2.5210084033613445</v>
      </c>
      <c r="AJ66" s="395"/>
      <c r="AK66" s="434">
        <f t="shared" si="26"/>
        <v>0</v>
      </c>
      <c r="AL66" s="469">
        <f t="shared" si="27"/>
        <v>15000000</v>
      </c>
      <c r="AM66" s="434">
        <f t="shared" si="28"/>
        <v>2.1261567314946359</v>
      </c>
      <c r="AN66" s="777">
        <f t="shared" si="29"/>
        <v>15000000</v>
      </c>
      <c r="AO66" s="777">
        <f t="shared" si="30"/>
        <v>2.5210084033613445</v>
      </c>
      <c r="AP66" s="35"/>
      <c r="AQ66" s="85">
        <f t="shared" si="53"/>
        <v>0</v>
      </c>
      <c r="AR66" s="35">
        <f t="shared" si="54"/>
        <v>15000000</v>
      </c>
      <c r="AS66" s="458">
        <f t="shared" si="55"/>
        <v>2.1261567314946359</v>
      </c>
      <c r="AT66" s="50">
        <v>426914976</v>
      </c>
      <c r="AU66" s="85">
        <f t="shared" si="56"/>
        <v>60.512543333218062</v>
      </c>
      <c r="AV66" s="35">
        <f t="shared" si="57"/>
        <v>441914976</v>
      </c>
      <c r="AW66" s="85">
        <f t="shared" si="58"/>
        <v>62.638700064712694</v>
      </c>
      <c r="AX66" s="35">
        <v>258558683</v>
      </c>
      <c r="AY66" s="489">
        <f t="shared" si="59"/>
        <v>36.64908562312251</v>
      </c>
      <c r="AZ66" s="782">
        <f t="shared" si="33"/>
        <v>685473659</v>
      </c>
      <c r="BA66" s="782">
        <f t="shared" si="34"/>
        <v>97.161628956340564</v>
      </c>
      <c r="BB66" s="490">
        <f t="shared" si="61"/>
        <v>700473659</v>
      </c>
      <c r="BC66" s="492">
        <f t="shared" si="60"/>
        <v>99.287785687835211</v>
      </c>
    </row>
    <row r="67" spans="1:57" ht="15" customHeight="1">
      <c r="A67" s="48">
        <v>63</v>
      </c>
      <c r="B67" s="49" t="s">
        <v>75</v>
      </c>
      <c r="C67" s="239">
        <v>11636650000</v>
      </c>
      <c r="D67" s="111">
        <v>9905359000</v>
      </c>
      <c r="E67" s="433">
        <v>10056456306</v>
      </c>
      <c r="F67" s="35"/>
      <c r="G67" s="434">
        <f t="shared" si="38"/>
        <v>0</v>
      </c>
      <c r="H67" s="35"/>
      <c r="I67" s="452" t="s">
        <v>28</v>
      </c>
      <c r="J67" s="35"/>
      <c r="K67" s="453">
        <f t="shared" si="9"/>
        <v>0</v>
      </c>
      <c r="L67" s="767">
        <f t="shared" si="10"/>
        <v>0</v>
      </c>
      <c r="M67" s="768">
        <f t="shared" si="11"/>
        <v>0</v>
      </c>
      <c r="N67" s="454"/>
      <c r="O67" s="455"/>
      <c r="P67" s="176">
        <f t="shared" si="13"/>
        <v>0</v>
      </c>
      <c r="Q67" s="466">
        <f t="shared" si="14"/>
        <v>0</v>
      </c>
      <c r="R67" s="467"/>
      <c r="S67" s="98">
        <f t="shared" si="15"/>
        <v>0</v>
      </c>
      <c r="T67" s="96">
        <f t="shared" si="16"/>
        <v>0</v>
      </c>
      <c r="U67" s="98">
        <f t="shared" si="17"/>
        <v>0</v>
      </c>
      <c r="V67" s="89"/>
      <c r="W67" s="468">
        <f t="shared" si="18"/>
        <v>0</v>
      </c>
      <c r="X67" s="33">
        <f t="shared" si="19"/>
        <v>0</v>
      </c>
      <c r="Y67" s="468">
        <f t="shared" si="20"/>
        <v>0</v>
      </c>
      <c r="Z67" s="773">
        <f t="shared" si="21"/>
        <v>0</v>
      </c>
      <c r="AA67" s="773">
        <f t="shared" si="22"/>
        <v>0</v>
      </c>
      <c r="AB67" s="50">
        <v>945000000</v>
      </c>
      <c r="AC67" s="85">
        <f>AB67/D67*100</f>
        <v>9.5402902610596954</v>
      </c>
      <c r="AD67" s="35">
        <f t="shared" si="24"/>
        <v>945000000</v>
      </c>
      <c r="AE67" s="85">
        <v>9.5</v>
      </c>
      <c r="AF67" s="261">
        <v>1751661990</v>
      </c>
      <c r="AG67" s="85">
        <f t="shared" si="49"/>
        <v>17.683982882397295</v>
      </c>
      <c r="AH67" s="35">
        <f t="shared" si="50"/>
        <v>2696661990</v>
      </c>
      <c r="AI67" s="85">
        <f t="shared" si="51"/>
        <v>27.22427314345699</v>
      </c>
      <c r="AJ67" s="395">
        <v>181480510</v>
      </c>
      <c r="AK67" s="434">
        <f t="shared" si="26"/>
        <v>1.8046168996102829</v>
      </c>
      <c r="AL67" s="469">
        <f t="shared" si="27"/>
        <v>2878142500</v>
      </c>
      <c r="AM67" s="434">
        <f t="shared" si="28"/>
        <v>28.619847910867062</v>
      </c>
      <c r="AN67" s="777">
        <f t="shared" si="29"/>
        <v>2878142500</v>
      </c>
      <c r="AO67" s="777">
        <f t="shared" si="30"/>
        <v>29.028890043067275</v>
      </c>
      <c r="AP67" s="35">
        <v>2574152574</v>
      </c>
      <c r="AQ67" s="85">
        <f t="shared" si="53"/>
        <v>25.597014451941476</v>
      </c>
      <c r="AR67" s="35">
        <f t="shared" si="54"/>
        <v>5452295074</v>
      </c>
      <c r="AS67" s="109">
        <f t="shared" si="55"/>
        <v>54.216862362808541</v>
      </c>
      <c r="AT67" s="50">
        <v>2661536044</v>
      </c>
      <c r="AU67" s="85">
        <f t="shared" si="56"/>
        <v>26.465943499521234</v>
      </c>
      <c r="AV67" s="35">
        <f t="shared" si="57"/>
        <v>8113831118</v>
      </c>
      <c r="AW67" s="85">
        <f t="shared" si="58"/>
        <v>80.682805862329772</v>
      </c>
      <c r="AX67" s="35">
        <v>1930353704</v>
      </c>
      <c r="AY67" s="489">
        <f t="shared" si="59"/>
        <v>19.195168210975964</v>
      </c>
      <c r="AZ67" s="782">
        <f t="shared" si="33"/>
        <v>7166042322</v>
      </c>
      <c r="BA67" s="782">
        <f t="shared" si="34"/>
        <v>71.258126162438671</v>
      </c>
      <c r="BB67" s="490">
        <f t="shared" si="61"/>
        <v>10044184822</v>
      </c>
      <c r="BC67" s="492">
        <f t="shared" si="60"/>
        <v>99.877974073305737</v>
      </c>
    </row>
    <row r="68" spans="1:57">
      <c r="A68" s="30">
        <v>64</v>
      </c>
      <c r="B68" s="77" t="s">
        <v>76</v>
      </c>
      <c r="C68" s="239">
        <v>2619090000</v>
      </c>
      <c r="D68" s="111">
        <v>2132424000</v>
      </c>
      <c r="E68" s="433">
        <v>2140875582</v>
      </c>
      <c r="F68" s="35"/>
      <c r="G68" s="434">
        <f t="shared" si="38"/>
        <v>0</v>
      </c>
      <c r="H68" s="35"/>
      <c r="I68" s="452" t="s">
        <v>28</v>
      </c>
      <c r="J68" s="35"/>
      <c r="K68" s="453">
        <f t="shared" si="9"/>
        <v>0</v>
      </c>
      <c r="L68" s="767">
        <f t="shared" si="10"/>
        <v>0</v>
      </c>
      <c r="M68" s="768">
        <f t="shared" si="11"/>
        <v>0</v>
      </c>
      <c r="N68" s="205"/>
      <c r="O68" s="455"/>
      <c r="P68" s="176">
        <f t="shared" si="13"/>
        <v>0</v>
      </c>
      <c r="Q68" s="466">
        <f t="shared" si="14"/>
        <v>0</v>
      </c>
      <c r="R68" s="467"/>
      <c r="S68" s="98">
        <f t="shared" si="15"/>
        <v>0</v>
      </c>
      <c r="T68" s="96">
        <f t="shared" si="16"/>
        <v>0</v>
      </c>
      <c r="U68" s="98">
        <f t="shared" si="17"/>
        <v>0</v>
      </c>
      <c r="V68" s="89"/>
      <c r="W68" s="468">
        <f t="shared" si="18"/>
        <v>0</v>
      </c>
      <c r="X68" s="33">
        <f t="shared" si="19"/>
        <v>0</v>
      </c>
      <c r="Y68" s="468">
        <f t="shared" si="20"/>
        <v>0</v>
      </c>
      <c r="Z68" s="773">
        <f t="shared" si="21"/>
        <v>0</v>
      </c>
      <c r="AA68" s="773">
        <f t="shared" si="22"/>
        <v>0</v>
      </c>
      <c r="AB68" s="50"/>
      <c r="AC68" s="85">
        <f t="shared" si="23"/>
        <v>0</v>
      </c>
      <c r="AD68" s="35">
        <f t="shared" si="24"/>
        <v>0</v>
      </c>
      <c r="AE68" s="85">
        <f t="shared" si="25"/>
        <v>0</v>
      </c>
      <c r="AF68" s="261">
        <v>352551164</v>
      </c>
      <c r="AG68" s="85">
        <f t="shared" si="49"/>
        <v>16.532882953859083</v>
      </c>
      <c r="AH68" s="35">
        <f t="shared" si="50"/>
        <v>352551164</v>
      </c>
      <c r="AI68" s="85">
        <f t="shared" si="51"/>
        <v>16.532882953859083</v>
      </c>
      <c r="AJ68" s="395">
        <v>59386690</v>
      </c>
      <c r="AK68" s="434">
        <f t="shared" si="26"/>
        <v>2.7739440114740868</v>
      </c>
      <c r="AL68" s="469">
        <f t="shared" si="27"/>
        <v>411937854</v>
      </c>
      <c r="AM68" s="434">
        <f t="shared" si="28"/>
        <v>19.241559736748869</v>
      </c>
      <c r="AN68" s="777">
        <f t="shared" si="29"/>
        <v>411937854</v>
      </c>
      <c r="AO68" s="777">
        <f t="shared" si="30"/>
        <v>19.306826965333169</v>
      </c>
      <c r="AP68" s="35">
        <v>699817375</v>
      </c>
      <c r="AQ68" s="85">
        <f t="shared" si="53"/>
        <v>32.688372032635009</v>
      </c>
      <c r="AR68" s="35">
        <f t="shared" si="54"/>
        <v>1111755229</v>
      </c>
      <c r="AS68" s="109">
        <f t="shared" si="55"/>
        <v>51.929931769383877</v>
      </c>
      <c r="AT68" s="50">
        <v>527888403</v>
      </c>
      <c r="AU68" s="85">
        <f t="shared" si="56"/>
        <v>24.657593717185943</v>
      </c>
      <c r="AV68" s="35">
        <f t="shared" si="57"/>
        <v>1639643632</v>
      </c>
      <c r="AW68" s="85">
        <f t="shared" si="58"/>
        <v>76.587525486569817</v>
      </c>
      <c r="AX68" s="35">
        <v>501185735</v>
      </c>
      <c r="AY68" s="489">
        <f t="shared" si="59"/>
        <v>23.410315817222489</v>
      </c>
      <c r="AZ68" s="782">
        <f t="shared" si="33"/>
        <v>1728891513</v>
      </c>
      <c r="BA68" s="782">
        <f t="shared" si="34"/>
        <v>80.75628156704343</v>
      </c>
      <c r="BB68" s="490">
        <f t="shared" si="61"/>
        <v>2140829367</v>
      </c>
      <c r="BC68" s="718">
        <f t="shared" si="60"/>
        <v>99.997841303792313</v>
      </c>
    </row>
    <row r="69" spans="1:57">
      <c r="A69" s="48">
        <v>65</v>
      </c>
      <c r="B69" s="49" t="s">
        <v>77</v>
      </c>
      <c r="C69" s="239">
        <v>456831000</v>
      </c>
      <c r="D69" s="111">
        <v>417629000</v>
      </c>
      <c r="E69" s="433">
        <v>419160643</v>
      </c>
      <c r="F69" s="35"/>
      <c r="G69" s="434">
        <f t="shared" si="38"/>
        <v>0</v>
      </c>
      <c r="H69" s="35"/>
      <c r="I69" s="452" t="s">
        <v>28</v>
      </c>
      <c r="J69" s="35"/>
      <c r="K69" s="453">
        <f t="shared" si="9"/>
        <v>0</v>
      </c>
      <c r="L69" s="767">
        <f t="shared" si="10"/>
        <v>0</v>
      </c>
      <c r="M69" s="768">
        <f t="shared" si="11"/>
        <v>0</v>
      </c>
      <c r="N69" s="454"/>
      <c r="O69" s="455"/>
      <c r="P69" s="176">
        <f t="shared" si="13"/>
        <v>0</v>
      </c>
      <c r="Q69" s="466">
        <f t="shared" si="14"/>
        <v>0</v>
      </c>
      <c r="R69" s="467"/>
      <c r="S69" s="98">
        <f t="shared" si="15"/>
        <v>0</v>
      </c>
      <c r="T69" s="96">
        <f t="shared" si="16"/>
        <v>0</v>
      </c>
      <c r="U69" s="98">
        <f t="shared" si="17"/>
        <v>0</v>
      </c>
      <c r="V69" s="89"/>
      <c r="W69" s="468">
        <f t="shared" si="18"/>
        <v>0</v>
      </c>
      <c r="X69" s="33">
        <f t="shared" si="19"/>
        <v>0</v>
      </c>
      <c r="Y69" s="468">
        <f t="shared" si="20"/>
        <v>0</v>
      </c>
      <c r="Z69" s="773">
        <f t="shared" si="21"/>
        <v>0</v>
      </c>
      <c r="AA69" s="773">
        <f t="shared" si="22"/>
        <v>0</v>
      </c>
      <c r="AB69" s="477"/>
      <c r="AC69" s="85">
        <f t="shared" si="23"/>
        <v>0</v>
      </c>
      <c r="AD69" s="35">
        <f t="shared" si="24"/>
        <v>0</v>
      </c>
      <c r="AE69" s="85">
        <f t="shared" si="25"/>
        <v>0</v>
      </c>
      <c r="AF69" s="261">
        <v>78348579</v>
      </c>
      <c r="AG69" s="85">
        <f t="shared" ref="AG69:AG99" si="62">AF69/D69*100</f>
        <v>18.760330101597351</v>
      </c>
      <c r="AH69" s="35">
        <f t="shared" ref="AH69:AH99" si="63">F69+H69+J69+N69+R69+V69+AB69+AF69</f>
        <v>78348579</v>
      </c>
      <c r="AI69" s="85">
        <f t="shared" ref="AI69:AI99" si="64">AH69/D69*100</f>
        <v>18.760330101597351</v>
      </c>
      <c r="AJ69" s="395">
        <v>11545201</v>
      </c>
      <c r="AK69" s="434">
        <f t="shared" si="26"/>
        <v>2.7543618879313536</v>
      </c>
      <c r="AL69" s="469">
        <f t="shared" si="27"/>
        <v>89893780</v>
      </c>
      <c r="AM69" s="434">
        <f t="shared" si="28"/>
        <v>21.446140400161568</v>
      </c>
      <c r="AN69" s="777">
        <f t="shared" si="29"/>
        <v>89893780</v>
      </c>
      <c r="AO69" s="777">
        <f t="shared" si="30"/>
        <v>21.514691989528703</v>
      </c>
      <c r="AP69" s="35">
        <v>146008478</v>
      </c>
      <c r="AQ69" s="85">
        <f t="shared" si="53"/>
        <v>34.83353707900482</v>
      </c>
      <c r="AR69" s="35">
        <f t="shared" si="54"/>
        <v>235902258</v>
      </c>
      <c r="AS69" s="109">
        <f t="shared" si="55"/>
        <v>56.279677479166381</v>
      </c>
      <c r="AT69" s="50">
        <v>107498724</v>
      </c>
      <c r="AU69" s="85">
        <f t="shared" si="56"/>
        <v>25.646187397417464</v>
      </c>
      <c r="AV69" s="35">
        <f t="shared" si="57"/>
        <v>343400982</v>
      </c>
      <c r="AW69" s="85">
        <f t="shared" si="58"/>
        <v>81.925864876583844</v>
      </c>
      <c r="AX69" s="35">
        <v>75756124</v>
      </c>
      <c r="AY69" s="489">
        <f t="shared" si="59"/>
        <v>18.07329129419243</v>
      </c>
      <c r="AZ69" s="782">
        <f t="shared" si="33"/>
        <v>329263326</v>
      </c>
      <c r="BA69" s="782">
        <f t="shared" si="34"/>
        <v>78.553015770614707</v>
      </c>
      <c r="BB69" s="490">
        <f t="shared" si="61"/>
        <v>419157106</v>
      </c>
      <c r="BC69" s="718">
        <f t="shared" si="60"/>
        <v>99.999156170776274</v>
      </c>
    </row>
    <row r="70" spans="1:57" ht="15" customHeight="1">
      <c r="A70" s="30">
        <v>66</v>
      </c>
      <c r="B70" s="49" t="s">
        <v>57</v>
      </c>
      <c r="C70" s="239">
        <v>366032000</v>
      </c>
      <c r="D70" s="111">
        <v>380178000</v>
      </c>
      <c r="E70" s="433">
        <v>381169339</v>
      </c>
      <c r="F70" s="35"/>
      <c r="G70" s="434">
        <f t="shared" si="38"/>
        <v>0</v>
      </c>
      <c r="H70" s="35"/>
      <c r="I70" s="452" t="s">
        <v>28</v>
      </c>
      <c r="J70" s="35"/>
      <c r="K70" s="453">
        <f t="shared" si="9"/>
        <v>0</v>
      </c>
      <c r="L70" s="767">
        <f t="shared" si="10"/>
        <v>0</v>
      </c>
      <c r="M70" s="768">
        <f t="shared" si="11"/>
        <v>0</v>
      </c>
      <c r="N70" s="263"/>
      <c r="O70" s="455"/>
      <c r="P70" s="176">
        <f t="shared" si="13"/>
        <v>0</v>
      </c>
      <c r="Q70" s="466">
        <f t="shared" si="14"/>
        <v>0</v>
      </c>
      <c r="R70" s="467"/>
      <c r="S70" s="98">
        <f t="shared" si="15"/>
        <v>0</v>
      </c>
      <c r="T70" s="96">
        <f t="shared" si="16"/>
        <v>0</v>
      </c>
      <c r="U70" s="98">
        <f t="shared" si="17"/>
        <v>0</v>
      </c>
      <c r="V70" s="89"/>
      <c r="W70" s="468">
        <f t="shared" ref="W70:W115" si="65">V70/C70*100</f>
        <v>0</v>
      </c>
      <c r="X70" s="33">
        <f t="shared" ref="X70:X115" si="66">F70+H70+J70+N70+R70+V70</f>
        <v>0</v>
      </c>
      <c r="Y70" s="468">
        <f t="shared" ref="Y70:Y115" si="67">X70/C70*100</f>
        <v>0</v>
      </c>
      <c r="Z70" s="773">
        <f t="shared" ref="Z70:Z114" si="68">N70+R70+V70</f>
        <v>0</v>
      </c>
      <c r="AA70" s="773">
        <f t="shared" ref="AA70:AA114" si="69">O70+S70+W70</f>
        <v>0</v>
      </c>
      <c r="AB70" s="50"/>
      <c r="AC70" s="85">
        <f t="shared" ref="AC70:AC115" si="70">AB70/C70*100</f>
        <v>0</v>
      </c>
      <c r="AD70" s="35">
        <f t="shared" ref="AD70:AD114" si="71">F70+H70+J70+N70+R70+V70+AB70</f>
        <v>0</v>
      </c>
      <c r="AE70" s="85">
        <f t="shared" ref="AE70:AE115" si="72">AD70/C70*100</f>
        <v>0</v>
      </c>
      <c r="AF70" s="261">
        <v>74972498</v>
      </c>
      <c r="AG70" s="85">
        <f t="shared" si="62"/>
        <v>19.720367301632393</v>
      </c>
      <c r="AH70" s="35">
        <f t="shared" si="63"/>
        <v>74972498</v>
      </c>
      <c r="AI70" s="85">
        <f t="shared" si="64"/>
        <v>19.720367301632393</v>
      </c>
      <c r="AJ70" s="395"/>
      <c r="AK70" s="434">
        <f t="shared" ref="AK70:AK85" si="73">AJ70/E70*100</f>
        <v>0</v>
      </c>
      <c r="AL70" s="469">
        <f t="shared" ref="AL70:AL115" si="74">F70+H70+J70+N70+R70+V70+AB70+AF70+AJ70</f>
        <v>74972498</v>
      </c>
      <c r="AM70" s="434">
        <f t="shared" ref="AM70:AM85" si="75">AL70/E70*100</f>
        <v>19.669078891993461</v>
      </c>
      <c r="AN70" s="777">
        <f t="shared" ref="AN70:AN114" si="76">AB70+AF70+AJ70</f>
        <v>74972498</v>
      </c>
      <c r="AO70" s="777">
        <f t="shared" ref="AO70:AO114" si="77">AC70+AG70+AK70</f>
        <v>19.720367301632393</v>
      </c>
      <c r="AP70" s="35">
        <v>96779794</v>
      </c>
      <c r="AQ70" s="85">
        <f t="shared" si="53"/>
        <v>25.390235808027573</v>
      </c>
      <c r="AR70" s="35">
        <f t="shared" si="54"/>
        <v>171752292</v>
      </c>
      <c r="AS70" s="109">
        <f t="shared" si="55"/>
        <v>45.059314700021034</v>
      </c>
      <c r="AT70" s="50">
        <v>99148356</v>
      </c>
      <c r="AU70" s="85">
        <f t="shared" si="56"/>
        <v>26.011629440110866</v>
      </c>
      <c r="AV70" s="35">
        <f t="shared" si="57"/>
        <v>270900648</v>
      </c>
      <c r="AW70" s="85">
        <f t="shared" si="58"/>
        <v>71.0709441401319</v>
      </c>
      <c r="AX70" s="35">
        <v>110265923</v>
      </c>
      <c r="AY70" s="489">
        <f t="shared" si="59"/>
        <v>28.928329673442072</v>
      </c>
      <c r="AZ70" s="782">
        <f t="shared" ref="AZ70:AZ114" si="78">AP70+AT70+AX70</f>
        <v>306194073</v>
      </c>
      <c r="BA70" s="782">
        <f t="shared" ref="BA70:BA114" si="79">AQ70+AU70+AY70</f>
        <v>80.3301949215805</v>
      </c>
      <c r="BB70" s="490">
        <f t="shared" si="61"/>
        <v>381166571</v>
      </c>
      <c r="BC70" s="718">
        <f t="shared" si="60"/>
        <v>99.999273813573978</v>
      </c>
    </row>
    <row r="71" spans="1:57" ht="15" customHeight="1">
      <c r="A71" s="48">
        <v>67</v>
      </c>
      <c r="B71" s="49" t="s">
        <v>58</v>
      </c>
      <c r="C71" s="239">
        <v>1212935000</v>
      </c>
      <c r="D71" s="111">
        <v>593270000</v>
      </c>
      <c r="E71" s="433">
        <v>593270000</v>
      </c>
      <c r="F71" s="35"/>
      <c r="G71" s="434">
        <f t="shared" si="38"/>
        <v>0</v>
      </c>
      <c r="H71" s="35"/>
      <c r="I71" s="452" t="s">
        <v>28</v>
      </c>
      <c r="J71" s="35"/>
      <c r="K71" s="453">
        <f t="shared" ref="K71:K115" si="80">J71/C71*100</f>
        <v>0</v>
      </c>
      <c r="L71" s="767">
        <f t="shared" ref="L71:L115" si="81">F71+H71+J71</f>
        <v>0</v>
      </c>
      <c r="M71" s="768">
        <f t="shared" ref="M71:M114" si="82">L71/C71*100</f>
        <v>0</v>
      </c>
      <c r="N71" s="454"/>
      <c r="O71" s="455"/>
      <c r="P71" s="176">
        <f t="shared" ref="P71:P115" si="83">F71+H71+J71+N71</f>
        <v>0</v>
      </c>
      <c r="Q71" s="466">
        <f t="shared" ref="Q71:Q115" si="84">P71/C71*100</f>
        <v>0</v>
      </c>
      <c r="R71" s="467"/>
      <c r="S71" s="98">
        <f t="shared" ref="S71:S115" si="85">R71/C71*100</f>
        <v>0</v>
      </c>
      <c r="T71" s="96">
        <f t="shared" ref="T71:T115" si="86">F71+H71+J71+N71+R71</f>
        <v>0</v>
      </c>
      <c r="U71" s="98">
        <f t="shared" ref="U71:U115" si="87">T71/C71*100</f>
        <v>0</v>
      </c>
      <c r="V71" s="89"/>
      <c r="W71" s="468">
        <f t="shared" si="65"/>
        <v>0</v>
      </c>
      <c r="X71" s="33">
        <f t="shared" si="66"/>
        <v>0</v>
      </c>
      <c r="Y71" s="468">
        <f t="shared" si="67"/>
        <v>0</v>
      </c>
      <c r="Z71" s="773">
        <f t="shared" si="68"/>
        <v>0</v>
      </c>
      <c r="AA71" s="773">
        <f t="shared" si="69"/>
        <v>0</v>
      </c>
      <c r="AB71" s="50"/>
      <c r="AC71" s="85">
        <f t="shared" si="70"/>
        <v>0</v>
      </c>
      <c r="AD71" s="35">
        <f t="shared" si="71"/>
        <v>0</v>
      </c>
      <c r="AE71" s="85">
        <f t="shared" si="72"/>
        <v>0</v>
      </c>
      <c r="AF71" s="261">
        <v>96473314</v>
      </c>
      <c r="AG71" s="85">
        <f t="shared" si="62"/>
        <v>16.261283058303977</v>
      </c>
      <c r="AH71" s="35">
        <f t="shared" si="63"/>
        <v>96473314</v>
      </c>
      <c r="AI71" s="85">
        <f t="shared" si="64"/>
        <v>16.261283058303977</v>
      </c>
      <c r="AJ71" s="395">
        <v>24161916</v>
      </c>
      <c r="AK71" s="434">
        <f t="shared" si="73"/>
        <v>4.0726677566706559</v>
      </c>
      <c r="AL71" s="469">
        <f t="shared" si="74"/>
        <v>120635230</v>
      </c>
      <c r="AM71" s="434">
        <f t="shared" si="75"/>
        <v>20.333950814974632</v>
      </c>
      <c r="AN71" s="777">
        <f t="shared" si="76"/>
        <v>120635230</v>
      </c>
      <c r="AO71" s="777">
        <f t="shared" si="77"/>
        <v>20.333950814974635</v>
      </c>
      <c r="AP71" s="35">
        <v>150192327</v>
      </c>
      <c r="AQ71" s="85">
        <f t="shared" si="53"/>
        <v>25.316015810676422</v>
      </c>
      <c r="AR71" s="35">
        <f t="shared" si="54"/>
        <v>270827557</v>
      </c>
      <c r="AS71" s="109">
        <f t="shared" si="55"/>
        <v>45.649966625651054</v>
      </c>
      <c r="AT71" s="50">
        <v>73029610</v>
      </c>
      <c r="AU71" s="85">
        <f t="shared" si="56"/>
        <v>12.309675190048376</v>
      </c>
      <c r="AV71" s="35">
        <f t="shared" si="57"/>
        <v>343857167</v>
      </c>
      <c r="AW71" s="85">
        <f t="shared" si="58"/>
        <v>57.959641815699428</v>
      </c>
      <c r="AX71" s="35">
        <v>243098427</v>
      </c>
      <c r="AY71" s="489">
        <f t="shared" si="59"/>
        <v>40.976018844708143</v>
      </c>
      <c r="AZ71" s="782">
        <f t="shared" si="78"/>
        <v>466320364</v>
      </c>
      <c r="BA71" s="782">
        <f t="shared" si="79"/>
        <v>78.601709845432936</v>
      </c>
      <c r="BB71" s="747">
        <f t="shared" si="61"/>
        <v>586955594</v>
      </c>
      <c r="BC71" s="748">
        <f t="shared" si="60"/>
        <v>98.935660660407578</v>
      </c>
      <c r="BE71" s="744"/>
    </row>
    <row r="72" spans="1:57" ht="21" customHeight="1">
      <c r="A72" s="30">
        <v>68</v>
      </c>
      <c r="B72" s="77" t="s">
        <v>78</v>
      </c>
      <c r="C72" s="239">
        <v>2349399000</v>
      </c>
      <c r="D72" s="111">
        <v>1616380000</v>
      </c>
      <c r="E72" s="433">
        <v>1616380000</v>
      </c>
      <c r="F72" s="35"/>
      <c r="G72" s="434">
        <f t="shared" si="38"/>
        <v>0</v>
      </c>
      <c r="H72" s="35"/>
      <c r="I72" s="452" t="s">
        <v>28</v>
      </c>
      <c r="J72" s="35"/>
      <c r="K72" s="453">
        <f t="shared" si="80"/>
        <v>0</v>
      </c>
      <c r="L72" s="767">
        <f t="shared" si="81"/>
        <v>0</v>
      </c>
      <c r="M72" s="768">
        <f t="shared" si="82"/>
        <v>0</v>
      </c>
      <c r="N72" s="454"/>
      <c r="O72" s="455"/>
      <c r="P72" s="176">
        <f t="shared" si="83"/>
        <v>0</v>
      </c>
      <c r="Q72" s="466">
        <f t="shared" si="84"/>
        <v>0</v>
      </c>
      <c r="R72" s="467"/>
      <c r="S72" s="98">
        <f t="shared" si="85"/>
        <v>0</v>
      </c>
      <c r="T72" s="96">
        <f t="shared" si="86"/>
        <v>0</v>
      </c>
      <c r="U72" s="98">
        <f t="shared" si="87"/>
        <v>0</v>
      </c>
      <c r="V72" s="89"/>
      <c r="W72" s="468">
        <f t="shared" si="65"/>
        <v>0</v>
      </c>
      <c r="X72" s="33">
        <f t="shared" si="66"/>
        <v>0</v>
      </c>
      <c r="Y72" s="468">
        <f t="shared" si="67"/>
        <v>0</v>
      </c>
      <c r="Z72" s="773">
        <f t="shared" si="68"/>
        <v>0</v>
      </c>
      <c r="AA72" s="773">
        <f t="shared" si="69"/>
        <v>0</v>
      </c>
      <c r="AB72" s="477"/>
      <c r="AC72" s="85">
        <f t="shared" si="70"/>
        <v>0</v>
      </c>
      <c r="AD72" s="35">
        <f t="shared" si="71"/>
        <v>0</v>
      </c>
      <c r="AE72" s="85">
        <f t="shared" si="72"/>
        <v>0</v>
      </c>
      <c r="AF72" s="261">
        <v>291168762</v>
      </c>
      <c r="AG72" s="85">
        <f t="shared" si="62"/>
        <v>18.013633056583227</v>
      </c>
      <c r="AH72" s="35">
        <f t="shared" si="63"/>
        <v>291168762</v>
      </c>
      <c r="AI72" s="85">
        <f t="shared" si="64"/>
        <v>18.013633056583227</v>
      </c>
      <c r="AJ72" s="395">
        <v>84200574</v>
      </c>
      <c r="AK72" s="434">
        <f t="shared" si="73"/>
        <v>5.2092066222051745</v>
      </c>
      <c r="AL72" s="469">
        <f t="shared" si="74"/>
        <v>375369336</v>
      </c>
      <c r="AM72" s="434">
        <f t="shared" si="75"/>
        <v>23.222839678788404</v>
      </c>
      <c r="AN72" s="777">
        <f t="shared" si="76"/>
        <v>375369336</v>
      </c>
      <c r="AO72" s="777">
        <f t="shared" si="77"/>
        <v>23.222839678788404</v>
      </c>
      <c r="AP72" s="35">
        <v>483631082</v>
      </c>
      <c r="AQ72" s="85">
        <f t="shared" si="53"/>
        <v>29.920630173597797</v>
      </c>
      <c r="AR72" s="35">
        <f t="shared" si="54"/>
        <v>859000418</v>
      </c>
      <c r="AS72" s="109">
        <f t="shared" si="55"/>
        <v>53.143469852386197</v>
      </c>
      <c r="AT72" s="50">
        <v>372555212</v>
      </c>
      <c r="AU72" s="85">
        <f t="shared" si="56"/>
        <v>23.048739281604576</v>
      </c>
      <c r="AV72" s="35">
        <f t="shared" si="57"/>
        <v>1231555630</v>
      </c>
      <c r="AW72" s="85">
        <f t="shared" si="58"/>
        <v>76.192209133990772</v>
      </c>
      <c r="AX72" s="35">
        <v>384747724</v>
      </c>
      <c r="AY72" s="489">
        <f t="shared" si="59"/>
        <v>23.803049035499075</v>
      </c>
      <c r="AZ72" s="782">
        <f t="shared" si="78"/>
        <v>1240934018</v>
      </c>
      <c r="BA72" s="782">
        <f t="shared" si="79"/>
        <v>76.77241849070144</v>
      </c>
      <c r="BB72" s="490">
        <f t="shared" si="61"/>
        <v>1616303354</v>
      </c>
      <c r="BC72" s="718">
        <f t="shared" si="60"/>
        <v>99.995258169489844</v>
      </c>
    </row>
    <row r="73" spans="1:57" ht="21">
      <c r="A73" s="48">
        <v>69</v>
      </c>
      <c r="B73" s="49" t="s">
        <v>59</v>
      </c>
      <c r="C73" s="239">
        <v>1484391430</v>
      </c>
      <c r="D73" s="111">
        <v>1374000000</v>
      </c>
      <c r="E73" s="433">
        <v>1375170224</v>
      </c>
      <c r="F73" s="35"/>
      <c r="G73" s="434">
        <f t="shared" si="38"/>
        <v>0</v>
      </c>
      <c r="H73" s="35"/>
      <c r="I73" s="452" t="s">
        <v>28</v>
      </c>
      <c r="J73" s="35"/>
      <c r="K73" s="453">
        <f t="shared" si="80"/>
        <v>0</v>
      </c>
      <c r="L73" s="767">
        <f t="shared" si="81"/>
        <v>0</v>
      </c>
      <c r="M73" s="768">
        <f t="shared" si="82"/>
        <v>0</v>
      </c>
      <c r="N73" s="454"/>
      <c r="O73" s="455"/>
      <c r="P73" s="176">
        <f t="shared" si="83"/>
        <v>0</v>
      </c>
      <c r="Q73" s="466">
        <f t="shared" si="84"/>
        <v>0</v>
      </c>
      <c r="R73" s="467"/>
      <c r="S73" s="98">
        <f t="shared" si="85"/>
        <v>0</v>
      </c>
      <c r="T73" s="96">
        <f t="shared" si="86"/>
        <v>0</v>
      </c>
      <c r="U73" s="98">
        <f t="shared" si="87"/>
        <v>0</v>
      </c>
      <c r="V73" s="89"/>
      <c r="W73" s="468">
        <f t="shared" si="65"/>
        <v>0</v>
      </c>
      <c r="X73" s="33">
        <f t="shared" si="66"/>
        <v>0</v>
      </c>
      <c r="Y73" s="468">
        <f t="shared" si="67"/>
        <v>0</v>
      </c>
      <c r="Z73" s="773">
        <f t="shared" si="68"/>
        <v>0</v>
      </c>
      <c r="AA73" s="773">
        <f t="shared" si="69"/>
        <v>0</v>
      </c>
      <c r="AB73" s="50"/>
      <c r="AC73" s="85">
        <f t="shared" si="70"/>
        <v>0</v>
      </c>
      <c r="AD73" s="35">
        <f t="shared" si="71"/>
        <v>0</v>
      </c>
      <c r="AE73" s="85">
        <f t="shared" si="72"/>
        <v>0</v>
      </c>
      <c r="AF73" s="261">
        <v>146655503</v>
      </c>
      <c r="AG73" s="85">
        <f t="shared" si="62"/>
        <v>10.673617394468703</v>
      </c>
      <c r="AH73" s="35">
        <f t="shared" si="63"/>
        <v>146655503</v>
      </c>
      <c r="AI73" s="85">
        <f t="shared" si="64"/>
        <v>10.673617394468703</v>
      </c>
      <c r="AJ73" s="395">
        <v>18749879</v>
      </c>
      <c r="AK73" s="434">
        <f t="shared" si="73"/>
        <v>1.363458768432438</v>
      </c>
      <c r="AL73" s="469">
        <f t="shared" si="74"/>
        <v>165405382</v>
      </c>
      <c r="AM73" s="434">
        <f t="shared" si="75"/>
        <v>12.027993270453477</v>
      </c>
      <c r="AN73" s="777">
        <f t="shared" si="76"/>
        <v>165405382</v>
      </c>
      <c r="AO73" s="777">
        <f t="shared" si="77"/>
        <v>12.03707616290114</v>
      </c>
      <c r="AP73" s="35">
        <v>302562566</v>
      </c>
      <c r="AQ73" s="85">
        <f t="shared" si="53"/>
        <v>22.001826444432961</v>
      </c>
      <c r="AR73" s="35">
        <f t="shared" si="54"/>
        <v>467967948</v>
      </c>
      <c r="AS73" s="109">
        <f t="shared" si="55"/>
        <v>34.029819714886436</v>
      </c>
      <c r="AT73" s="50">
        <v>245519360</v>
      </c>
      <c r="AU73" s="85">
        <f t="shared" si="56"/>
        <v>17.853743174125039</v>
      </c>
      <c r="AV73" s="35">
        <f t="shared" si="57"/>
        <v>713487308</v>
      </c>
      <c r="AW73" s="85">
        <f t="shared" si="58"/>
        <v>51.883562889011479</v>
      </c>
      <c r="AX73" s="35">
        <v>657676909</v>
      </c>
      <c r="AY73" s="489">
        <f t="shared" si="59"/>
        <v>47.825127211305876</v>
      </c>
      <c r="AZ73" s="782">
        <f t="shared" si="78"/>
        <v>1205758835</v>
      </c>
      <c r="BA73" s="782">
        <f t="shared" si="79"/>
        <v>87.680696829863876</v>
      </c>
      <c r="BB73" s="490">
        <f t="shared" si="61"/>
        <v>1371164217</v>
      </c>
      <c r="BC73" s="492">
        <f t="shared" si="60"/>
        <v>99.708690100317355</v>
      </c>
    </row>
    <row r="74" spans="1:57" ht="15" customHeight="1">
      <c r="A74" s="30">
        <v>70</v>
      </c>
      <c r="B74" s="77" t="s">
        <v>62</v>
      </c>
      <c r="C74" s="493">
        <v>7766875000</v>
      </c>
      <c r="D74" s="111">
        <v>7766875000</v>
      </c>
      <c r="E74" s="442">
        <v>8621875000</v>
      </c>
      <c r="F74" s="35"/>
      <c r="G74" s="434">
        <f t="shared" si="38"/>
        <v>0</v>
      </c>
      <c r="H74" s="35"/>
      <c r="I74" s="452" t="s">
        <v>28</v>
      </c>
      <c r="J74" s="35"/>
      <c r="K74" s="453">
        <f t="shared" si="80"/>
        <v>0</v>
      </c>
      <c r="L74" s="767">
        <f t="shared" si="81"/>
        <v>0</v>
      </c>
      <c r="M74" s="768">
        <f t="shared" si="82"/>
        <v>0</v>
      </c>
      <c r="N74" s="205"/>
      <c r="O74" s="455"/>
      <c r="P74" s="176">
        <f t="shared" si="83"/>
        <v>0</v>
      </c>
      <c r="Q74" s="466">
        <f t="shared" si="84"/>
        <v>0</v>
      </c>
      <c r="R74" s="205"/>
      <c r="S74" s="98">
        <f t="shared" si="85"/>
        <v>0</v>
      </c>
      <c r="T74" s="96">
        <f t="shared" si="86"/>
        <v>0</v>
      </c>
      <c r="U74" s="98">
        <f t="shared" si="87"/>
        <v>0</v>
      </c>
      <c r="V74" s="89">
        <v>7696490000</v>
      </c>
      <c r="W74" s="34">
        <f t="shared" si="65"/>
        <v>99.093779673292033</v>
      </c>
      <c r="X74" s="33">
        <f t="shared" si="66"/>
        <v>7696490000</v>
      </c>
      <c r="Y74" s="468">
        <f t="shared" si="67"/>
        <v>99.093779673292033</v>
      </c>
      <c r="Z74" s="773">
        <f t="shared" si="68"/>
        <v>7696490000</v>
      </c>
      <c r="AA74" s="773">
        <f t="shared" si="69"/>
        <v>99.093779673292033</v>
      </c>
      <c r="AB74" s="477"/>
      <c r="AC74" s="85">
        <f t="shared" si="70"/>
        <v>0</v>
      </c>
      <c r="AD74" s="35">
        <f t="shared" si="71"/>
        <v>7696490000</v>
      </c>
      <c r="AE74" s="85">
        <f t="shared" si="72"/>
        <v>99.093779673292033</v>
      </c>
      <c r="AF74" s="261">
        <v>0</v>
      </c>
      <c r="AG74" s="261">
        <v>0</v>
      </c>
      <c r="AH74" s="35">
        <f t="shared" si="63"/>
        <v>7696490000</v>
      </c>
      <c r="AI74" s="85">
        <f t="shared" si="64"/>
        <v>99.093779673292033</v>
      </c>
      <c r="AJ74" s="395"/>
      <c r="AK74" s="434">
        <f t="shared" si="73"/>
        <v>0</v>
      </c>
      <c r="AL74" s="469">
        <f t="shared" si="74"/>
        <v>7696490000</v>
      </c>
      <c r="AM74" s="434">
        <f t="shared" si="75"/>
        <v>89.267009786154404</v>
      </c>
      <c r="AN74" s="777">
        <f t="shared" si="76"/>
        <v>0</v>
      </c>
      <c r="AO74" s="777">
        <f t="shared" si="77"/>
        <v>0</v>
      </c>
      <c r="AP74" s="35"/>
      <c r="AQ74" s="85">
        <f t="shared" si="53"/>
        <v>0</v>
      </c>
      <c r="AR74" s="35">
        <f t="shared" si="54"/>
        <v>7696490000</v>
      </c>
      <c r="AS74" s="109">
        <f t="shared" si="55"/>
        <v>89.267009786154404</v>
      </c>
      <c r="AT74" s="50"/>
      <c r="AU74" s="85">
        <f t="shared" si="56"/>
        <v>0</v>
      </c>
      <c r="AV74" s="35">
        <f t="shared" si="57"/>
        <v>7696490000</v>
      </c>
      <c r="AW74" s="85">
        <f t="shared" si="58"/>
        <v>89.267009786154404</v>
      </c>
      <c r="AX74" s="35">
        <v>853290000</v>
      </c>
      <c r="AY74" s="489">
        <f t="shared" si="59"/>
        <v>9.8968031895614352</v>
      </c>
      <c r="AZ74" s="782">
        <f t="shared" si="78"/>
        <v>853290000</v>
      </c>
      <c r="BA74" s="782">
        <f t="shared" si="79"/>
        <v>9.8968031895614352</v>
      </c>
      <c r="BB74" s="490">
        <f t="shared" si="61"/>
        <v>8549780000</v>
      </c>
      <c r="BC74" s="492">
        <f t="shared" si="60"/>
        <v>99.163812975715842</v>
      </c>
    </row>
    <row r="75" spans="1:57" ht="15" customHeight="1">
      <c r="A75" s="48">
        <v>71</v>
      </c>
      <c r="B75" s="77" t="s">
        <v>61</v>
      </c>
      <c r="C75" s="239">
        <v>130000000</v>
      </c>
      <c r="D75" s="111">
        <v>130000000</v>
      </c>
      <c r="E75" s="433">
        <v>130000000</v>
      </c>
      <c r="F75" s="35"/>
      <c r="G75" s="434">
        <f t="shared" si="38"/>
        <v>0</v>
      </c>
      <c r="H75" s="35"/>
      <c r="I75" s="452" t="s">
        <v>28</v>
      </c>
      <c r="J75" s="35"/>
      <c r="K75" s="453">
        <f t="shared" si="80"/>
        <v>0</v>
      </c>
      <c r="L75" s="767">
        <f t="shared" si="81"/>
        <v>0</v>
      </c>
      <c r="M75" s="768">
        <f t="shared" si="82"/>
        <v>0</v>
      </c>
      <c r="N75" s="205">
        <v>99250000</v>
      </c>
      <c r="O75" s="455">
        <f>N75/C75*100</f>
        <v>76.34615384615384</v>
      </c>
      <c r="P75" s="176">
        <f t="shared" si="83"/>
        <v>99250000</v>
      </c>
      <c r="Q75" s="466">
        <f t="shared" si="84"/>
        <v>76.34615384615384</v>
      </c>
      <c r="R75" s="205"/>
      <c r="S75" s="98">
        <f t="shared" si="85"/>
        <v>0</v>
      </c>
      <c r="T75" s="96">
        <f t="shared" si="86"/>
        <v>99250000</v>
      </c>
      <c r="U75" s="98">
        <f t="shared" si="87"/>
        <v>76.34615384615384</v>
      </c>
      <c r="V75" s="35"/>
      <c r="W75" s="468">
        <f t="shared" si="65"/>
        <v>0</v>
      </c>
      <c r="X75" s="33">
        <f t="shared" si="66"/>
        <v>99250000</v>
      </c>
      <c r="Y75" s="468">
        <f t="shared" si="67"/>
        <v>76.34615384615384</v>
      </c>
      <c r="Z75" s="773">
        <f t="shared" si="68"/>
        <v>99250000</v>
      </c>
      <c r="AA75" s="773">
        <f t="shared" si="69"/>
        <v>76.34615384615384</v>
      </c>
      <c r="AB75" s="50"/>
      <c r="AC75" s="85">
        <f t="shared" si="70"/>
        <v>0</v>
      </c>
      <c r="AD75" s="35">
        <f t="shared" si="71"/>
        <v>99250000</v>
      </c>
      <c r="AE75" s="85">
        <f t="shared" si="72"/>
        <v>76.34615384615384</v>
      </c>
      <c r="AF75" s="261">
        <v>0</v>
      </c>
      <c r="AG75" s="261">
        <v>0</v>
      </c>
      <c r="AH75" s="35">
        <f t="shared" si="63"/>
        <v>99250000</v>
      </c>
      <c r="AI75" s="85">
        <f t="shared" si="64"/>
        <v>76.34615384615384</v>
      </c>
      <c r="AJ75" s="395"/>
      <c r="AK75" s="434">
        <f t="shared" si="73"/>
        <v>0</v>
      </c>
      <c r="AL75" s="469">
        <f t="shared" si="74"/>
        <v>99250000</v>
      </c>
      <c r="AM75" s="434">
        <f t="shared" si="75"/>
        <v>76.34615384615384</v>
      </c>
      <c r="AN75" s="777">
        <f t="shared" si="76"/>
        <v>0</v>
      </c>
      <c r="AO75" s="777">
        <f t="shared" si="77"/>
        <v>0</v>
      </c>
      <c r="AP75" s="35"/>
      <c r="AQ75" s="85">
        <f t="shared" si="53"/>
        <v>0</v>
      </c>
      <c r="AR75" s="35">
        <f t="shared" si="54"/>
        <v>99250000</v>
      </c>
      <c r="AS75" s="109">
        <f t="shared" si="55"/>
        <v>76.34615384615384</v>
      </c>
      <c r="AT75" s="50"/>
      <c r="AU75" s="85">
        <f t="shared" si="56"/>
        <v>0</v>
      </c>
      <c r="AV75" s="35">
        <f t="shared" si="57"/>
        <v>99250000</v>
      </c>
      <c r="AW75" s="85">
        <f t="shared" si="58"/>
        <v>76.34615384615384</v>
      </c>
      <c r="AX75" s="35"/>
      <c r="AY75" s="489">
        <f t="shared" si="59"/>
        <v>0</v>
      </c>
      <c r="AZ75" s="782">
        <f t="shared" si="78"/>
        <v>0</v>
      </c>
      <c r="BA75" s="782">
        <f t="shared" si="79"/>
        <v>0</v>
      </c>
      <c r="BB75" s="742">
        <f t="shared" si="61"/>
        <v>99250000</v>
      </c>
      <c r="BC75" s="743">
        <f t="shared" si="60"/>
        <v>76.34615384615384</v>
      </c>
    </row>
    <row r="76" spans="1:57" ht="21">
      <c r="A76" s="30">
        <v>72</v>
      </c>
      <c r="B76" s="49" t="s">
        <v>79</v>
      </c>
      <c r="C76" s="239">
        <v>1866700000</v>
      </c>
      <c r="D76" s="111">
        <v>1866700000</v>
      </c>
      <c r="E76" s="433">
        <v>1866700000</v>
      </c>
      <c r="F76" s="35"/>
      <c r="G76" s="434">
        <f t="shared" si="38"/>
        <v>0</v>
      </c>
      <c r="H76" s="35"/>
      <c r="I76" s="452" t="s">
        <v>28</v>
      </c>
      <c r="J76" s="35"/>
      <c r="K76" s="453">
        <f t="shared" si="80"/>
        <v>0</v>
      </c>
      <c r="L76" s="767">
        <f t="shared" si="81"/>
        <v>0</v>
      </c>
      <c r="M76" s="768">
        <f t="shared" si="82"/>
        <v>0</v>
      </c>
      <c r="N76" s="205">
        <v>47333700</v>
      </c>
      <c r="O76" s="455">
        <f t="shared" ref="O76:O115" si="88">N76/C76*100</f>
        <v>2.5356886484169925</v>
      </c>
      <c r="P76" s="176">
        <f t="shared" si="83"/>
        <v>47333700</v>
      </c>
      <c r="Q76" s="466">
        <f t="shared" si="84"/>
        <v>2.5356886484169925</v>
      </c>
      <c r="R76" s="205"/>
      <c r="S76" s="98">
        <f t="shared" si="85"/>
        <v>0</v>
      </c>
      <c r="T76" s="96">
        <f t="shared" si="86"/>
        <v>47333700</v>
      </c>
      <c r="U76" s="98">
        <f t="shared" si="87"/>
        <v>2.5356886484169925</v>
      </c>
      <c r="V76" s="35"/>
      <c r="W76" s="468">
        <f t="shared" si="65"/>
        <v>0</v>
      </c>
      <c r="X76" s="33">
        <f t="shared" si="66"/>
        <v>47333700</v>
      </c>
      <c r="Y76" s="468">
        <f t="shared" si="67"/>
        <v>2.5356886484169925</v>
      </c>
      <c r="Z76" s="773">
        <f t="shared" si="68"/>
        <v>47333700</v>
      </c>
      <c r="AA76" s="773">
        <f t="shared" si="69"/>
        <v>2.5356886484169925</v>
      </c>
      <c r="AB76" s="50"/>
      <c r="AC76" s="85">
        <f t="shared" si="70"/>
        <v>0</v>
      </c>
      <c r="AD76" s="35">
        <f t="shared" si="71"/>
        <v>47333700</v>
      </c>
      <c r="AE76" s="85">
        <f t="shared" si="72"/>
        <v>2.5356886484169925</v>
      </c>
      <c r="AF76" s="261">
        <v>34176950</v>
      </c>
      <c r="AG76" s="85">
        <f t="shared" si="62"/>
        <v>1.8308753415117587</v>
      </c>
      <c r="AH76" s="35">
        <f t="shared" si="63"/>
        <v>81510650</v>
      </c>
      <c r="AI76" s="85">
        <f t="shared" si="64"/>
        <v>4.3665639899287516</v>
      </c>
      <c r="AJ76" s="395">
        <v>58711200</v>
      </c>
      <c r="AK76" s="434">
        <f t="shared" si="73"/>
        <v>3.1451866930947663</v>
      </c>
      <c r="AL76" s="469">
        <f t="shared" si="74"/>
        <v>140221850</v>
      </c>
      <c r="AM76" s="434">
        <f t="shared" si="75"/>
        <v>7.511750683023517</v>
      </c>
      <c r="AN76" s="777">
        <f t="shared" si="76"/>
        <v>92888150</v>
      </c>
      <c r="AO76" s="777">
        <f t="shared" si="77"/>
        <v>4.9760620346065245</v>
      </c>
      <c r="AP76" s="35"/>
      <c r="AQ76" s="85">
        <f t="shared" si="53"/>
        <v>0</v>
      </c>
      <c r="AR76" s="35">
        <f t="shared" si="54"/>
        <v>140221850</v>
      </c>
      <c r="AS76" s="109">
        <f t="shared" si="55"/>
        <v>7.511750683023517</v>
      </c>
      <c r="AT76" s="50">
        <v>242100000</v>
      </c>
      <c r="AU76" s="85">
        <f t="shared" si="56"/>
        <v>12.969411260513205</v>
      </c>
      <c r="AV76" s="35">
        <f t="shared" si="57"/>
        <v>382321850</v>
      </c>
      <c r="AW76" s="85">
        <f t="shared" si="58"/>
        <v>20.481161943536723</v>
      </c>
      <c r="AX76" s="35">
        <v>397502000</v>
      </c>
      <c r="AY76" s="489">
        <f t="shared" si="59"/>
        <v>21.294369743397439</v>
      </c>
      <c r="AZ76" s="782">
        <f t="shared" si="78"/>
        <v>639602000</v>
      </c>
      <c r="BA76" s="782">
        <f t="shared" si="79"/>
        <v>34.263781003910644</v>
      </c>
      <c r="BB76" s="742">
        <f t="shared" si="61"/>
        <v>779823850</v>
      </c>
      <c r="BC76" s="743">
        <f t="shared" si="60"/>
        <v>41.775531686934166</v>
      </c>
    </row>
    <row r="77" spans="1:57" ht="15" customHeight="1">
      <c r="A77" s="48">
        <v>73</v>
      </c>
      <c r="B77" s="77" t="s">
        <v>64</v>
      </c>
      <c r="C77" s="239">
        <v>100000000</v>
      </c>
      <c r="D77" s="111">
        <v>1010271500</v>
      </c>
      <c r="E77" s="433">
        <v>7823821500</v>
      </c>
      <c r="F77" s="441"/>
      <c r="G77" s="434">
        <f t="shared" si="38"/>
        <v>0</v>
      </c>
      <c r="H77" s="441"/>
      <c r="I77" s="452" t="s">
        <v>28</v>
      </c>
      <c r="J77" s="441"/>
      <c r="K77" s="453">
        <f t="shared" si="80"/>
        <v>0</v>
      </c>
      <c r="L77" s="767">
        <f t="shared" si="81"/>
        <v>0</v>
      </c>
      <c r="M77" s="768">
        <f t="shared" si="82"/>
        <v>0</v>
      </c>
      <c r="N77" s="502"/>
      <c r="O77" s="455">
        <f t="shared" si="88"/>
        <v>0</v>
      </c>
      <c r="P77" s="176">
        <f t="shared" si="83"/>
        <v>0</v>
      </c>
      <c r="Q77" s="466">
        <f t="shared" si="84"/>
        <v>0</v>
      </c>
      <c r="R77" s="502"/>
      <c r="S77" s="98">
        <f t="shared" si="85"/>
        <v>0</v>
      </c>
      <c r="T77" s="96">
        <f t="shared" si="86"/>
        <v>0</v>
      </c>
      <c r="U77" s="98">
        <f t="shared" si="87"/>
        <v>0</v>
      </c>
      <c r="V77" s="89"/>
      <c r="W77" s="468">
        <f t="shared" si="65"/>
        <v>0</v>
      </c>
      <c r="X77" s="33">
        <f t="shared" si="66"/>
        <v>0</v>
      </c>
      <c r="Y77" s="468">
        <f t="shared" si="67"/>
        <v>0</v>
      </c>
      <c r="Z77" s="773">
        <f t="shared" si="68"/>
        <v>0</v>
      </c>
      <c r="AA77" s="773">
        <f t="shared" si="69"/>
        <v>0</v>
      </c>
      <c r="AB77" s="477"/>
      <c r="AC77" s="85">
        <f t="shared" si="70"/>
        <v>0</v>
      </c>
      <c r="AD77" s="35">
        <f t="shared" si="71"/>
        <v>0</v>
      </c>
      <c r="AE77" s="85">
        <f t="shared" si="72"/>
        <v>0</v>
      </c>
      <c r="AF77" s="261">
        <v>996956500</v>
      </c>
      <c r="AG77" s="85">
        <f t="shared" si="62"/>
        <v>98.682037452308606</v>
      </c>
      <c r="AH77" s="35">
        <f t="shared" si="63"/>
        <v>996956500</v>
      </c>
      <c r="AI77" s="85">
        <f t="shared" si="64"/>
        <v>98.682037452308606</v>
      </c>
      <c r="AJ77" s="395"/>
      <c r="AK77" s="434">
        <f t="shared" si="73"/>
        <v>0</v>
      </c>
      <c r="AL77" s="469">
        <f t="shared" si="74"/>
        <v>996956500</v>
      </c>
      <c r="AM77" s="434">
        <f t="shared" si="75"/>
        <v>12.742577268665958</v>
      </c>
      <c r="AN77" s="777">
        <f t="shared" si="76"/>
        <v>996956500</v>
      </c>
      <c r="AO77" s="777">
        <f t="shared" si="77"/>
        <v>98.682037452308606</v>
      </c>
      <c r="AP77" s="35"/>
      <c r="AQ77" s="85">
        <f t="shared" si="53"/>
        <v>0</v>
      </c>
      <c r="AR77" s="35">
        <f t="shared" si="54"/>
        <v>996956500</v>
      </c>
      <c r="AS77" s="109">
        <f t="shared" si="55"/>
        <v>12.742577268665958</v>
      </c>
      <c r="AT77" s="50"/>
      <c r="AU77" s="85">
        <f t="shared" si="56"/>
        <v>0</v>
      </c>
      <c r="AV77" s="35">
        <f t="shared" si="57"/>
        <v>996956500</v>
      </c>
      <c r="AW77" s="85">
        <f t="shared" si="58"/>
        <v>12.742577268665958</v>
      </c>
      <c r="AX77" s="35">
        <v>6808060000</v>
      </c>
      <c r="AY77" s="489">
        <f t="shared" si="59"/>
        <v>87.017067043260127</v>
      </c>
      <c r="AZ77" s="782">
        <f t="shared" si="78"/>
        <v>6808060000</v>
      </c>
      <c r="BA77" s="782">
        <f t="shared" si="79"/>
        <v>87.017067043260127</v>
      </c>
      <c r="BB77" s="490">
        <f t="shared" si="61"/>
        <v>7805016500</v>
      </c>
      <c r="BC77" s="492">
        <f t="shared" si="60"/>
        <v>99.759644311926081</v>
      </c>
    </row>
    <row r="78" spans="1:57" ht="15" customHeight="1">
      <c r="A78" s="30">
        <v>74</v>
      </c>
      <c r="B78" s="577" t="s">
        <v>80</v>
      </c>
      <c r="C78" s="239">
        <v>345175000</v>
      </c>
      <c r="D78" s="111">
        <v>345175000</v>
      </c>
      <c r="E78" s="442">
        <v>345175000</v>
      </c>
      <c r="F78" s="35"/>
      <c r="G78" s="434">
        <f t="shared" ref="G78:G115" si="89">F78/C78*100</f>
        <v>0</v>
      </c>
      <c r="H78" s="35"/>
      <c r="I78" s="452" t="s">
        <v>28</v>
      </c>
      <c r="J78" s="35"/>
      <c r="K78" s="453">
        <f t="shared" si="80"/>
        <v>0</v>
      </c>
      <c r="L78" s="767">
        <f t="shared" si="81"/>
        <v>0</v>
      </c>
      <c r="M78" s="768">
        <f t="shared" si="82"/>
        <v>0</v>
      </c>
      <c r="N78" s="206">
        <v>24610000</v>
      </c>
      <c r="O78" s="455">
        <f t="shared" si="88"/>
        <v>7.1297168103136093</v>
      </c>
      <c r="P78" s="176">
        <f t="shared" si="83"/>
        <v>24610000</v>
      </c>
      <c r="Q78" s="466">
        <f t="shared" si="84"/>
        <v>7.1297168103136093</v>
      </c>
      <c r="R78" s="205"/>
      <c r="S78" s="98">
        <f t="shared" si="85"/>
        <v>0</v>
      </c>
      <c r="T78" s="96">
        <f t="shared" si="86"/>
        <v>24610000</v>
      </c>
      <c r="U78" s="98">
        <f t="shared" si="87"/>
        <v>7.1297168103136093</v>
      </c>
      <c r="V78" s="89"/>
      <c r="W78" s="468">
        <f t="shared" si="65"/>
        <v>0</v>
      </c>
      <c r="X78" s="33">
        <f t="shared" si="66"/>
        <v>24610000</v>
      </c>
      <c r="Y78" s="468">
        <f t="shared" si="67"/>
        <v>7.1297168103136093</v>
      </c>
      <c r="Z78" s="773">
        <f t="shared" si="68"/>
        <v>24610000</v>
      </c>
      <c r="AA78" s="773">
        <f t="shared" si="69"/>
        <v>7.1297168103136093</v>
      </c>
      <c r="AB78" s="50"/>
      <c r="AC78" s="85">
        <f t="shared" si="70"/>
        <v>0</v>
      </c>
      <c r="AD78" s="35">
        <f t="shared" si="71"/>
        <v>24610000</v>
      </c>
      <c r="AE78" s="85">
        <f t="shared" si="72"/>
        <v>7.1297168103136093</v>
      </c>
      <c r="AF78" s="261">
        <v>197136000</v>
      </c>
      <c r="AG78" s="85">
        <f t="shared" si="62"/>
        <v>57.111899760990802</v>
      </c>
      <c r="AH78" s="35">
        <f t="shared" si="63"/>
        <v>221746000</v>
      </c>
      <c r="AI78" s="85">
        <f t="shared" si="64"/>
        <v>64.241616571304419</v>
      </c>
      <c r="AJ78" s="395">
        <v>45195950</v>
      </c>
      <c r="AK78" s="434">
        <f t="shared" si="73"/>
        <v>13.093633664083438</v>
      </c>
      <c r="AL78" s="469">
        <f t="shared" si="74"/>
        <v>266941950</v>
      </c>
      <c r="AM78" s="434">
        <f t="shared" si="75"/>
        <v>77.335250235387846</v>
      </c>
      <c r="AN78" s="777">
        <f t="shared" si="76"/>
        <v>242331950</v>
      </c>
      <c r="AO78" s="777">
        <f t="shared" si="77"/>
        <v>70.205533425074236</v>
      </c>
      <c r="AP78" s="35">
        <v>45000000</v>
      </c>
      <c r="AQ78" s="85">
        <f t="shared" si="53"/>
        <v>13.036865358151662</v>
      </c>
      <c r="AR78" s="35">
        <f t="shared" si="54"/>
        <v>311941950</v>
      </c>
      <c r="AS78" s="109">
        <f t="shared" si="55"/>
        <v>90.372115593539505</v>
      </c>
      <c r="AT78" s="236">
        <v>19200000</v>
      </c>
      <c r="AU78" s="85">
        <f t="shared" si="56"/>
        <v>5.5623958861447091</v>
      </c>
      <c r="AV78" s="35">
        <f t="shared" si="57"/>
        <v>331141950</v>
      </c>
      <c r="AW78" s="85">
        <f t="shared" si="58"/>
        <v>95.934511479684218</v>
      </c>
      <c r="AX78" s="35">
        <v>4000000</v>
      </c>
      <c r="AY78" s="489">
        <f t="shared" si="59"/>
        <v>1.1588324762801476</v>
      </c>
      <c r="AZ78" s="782">
        <f t="shared" si="78"/>
        <v>68200000</v>
      </c>
      <c r="BA78" s="782">
        <f t="shared" si="79"/>
        <v>19.758093720576518</v>
      </c>
      <c r="BB78" s="490">
        <f t="shared" si="61"/>
        <v>335141950</v>
      </c>
      <c r="BC78" s="492">
        <f t="shared" si="60"/>
        <v>97.093343955964357</v>
      </c>
    </row>
    <row r="79" spans="1:57" ht="15" customHeight="1">
      <c r="A79" s="48">
        <v>75</v>
      </c>
      <c r="B79" s="77" t="s">
        <v>66</v>
      </c>
      <c r="C79" s="239">
        <v>223344200</v>
      </c>
      <c r="D79" s="111">
        <v>223344200</v>
      </c>
      <c r="E79" s="433">
        <v>331344200</v>
      </c>
      <c r="F79" s="35"/>
      <c r="G79" s="434">
        <f t="shared" si="89"/>
        <v>0</v>
      </c>
      <c r="H79" s="35"/>
      <c r="I79" s="452" t="s">
        <v>28</v>
      </c>
      <c r="J79" s="35"/>
      <c r="K79" s="453">
        <f t="shared" si="80"/>
        <v>0</v>
      </c>
      <c r="L79" s="767">
        <f t="shared" si="81"/>
        <v>0</v>
      </c>
      <c r="M79" s="768">
        <f t="shared" si="82"/>
        <v>0</v>
      </c>
      <c r="N79" s="454"/>
      <c r="O79" s="455">
        <f t="shared" si="88"/>
        <v>0</v>
      </c>
      <c r="P79" s="176">
        <f t="shared" si="83"/>
        <v>0</v>
      </c>
      <c r="Q79" s="466">
        <f t="shared" si="84"/>
        <v>0</v>
      </c>
      <c r="R79" s="467"/>
      <c r="S79" s="98">
        <f t="shared" si="85"/>
        <v>0</v>
      </c>
      <c r="T79" s="96">
        <f t="shared" si="86"/>
        <v>0</v>
      </c>
      <c r="U79" s="98">
        <f t="shared" si="87"/>
        <v>0</v>
      </c>
      <c r="V79" s="89">
        <v>11840500</v>
      </c>
      <c r="W79" s="468">
        <f t="shared" si="65"/>
        <v>5.3014584663492492</v>
      </c>
      <c r="X79" s="33">
        <f t="shared" si="66"/>
        <v>11840500</v>
      </c>
      <c r="Y79" s="468">
        <f t="shared" si="67"/>
        <v>5.3014584663492492</v>
      </c>
      <c r="Z79" s="773">
        <f t="shared" si="68"/>
        <v>11840500</v>
      </c>
      <c r="AA79" s="773">
        <f t="shared" si="69"/>
        <v>5.3014584663492492</v>
      </c>
      <c r="AB79" s="255">
        <v>68560000</v>
      </c>
      <c r="AC79" s="85">
        <f t="shared" si="70"/>
        <v>30.697013846788945</v>
      </c>
      <c r="AD79" s="35">
        <f t="shared" si="71"/>
        <v>80400500</v>
      </c>
      <c r="AE79" s="85">
        <f t="shared" si="72"/>
        <v>35.998472313138194</v>
      </c>
      <c r="AF79" s="261">
        <v>15300000</v>
      </c>
      <c r="AG79" s="85">
        <f t="shared" si="62"/>
        <v>6.8504129500564597</v>
      </c>
      <c r="AH79" s="35">
        <f t="shared" si="63"/>
        <v>95700500</v>
      </c>
      <c r="AI79" s="85">
        <f t="shared" si="64"/>
        <v>42.84888526319466</v>
      </c>
      <c r="AJ79" s="395">
        <v>44097050</v>
      </c>
      <c r="AK79" s="434">
        <f t="shared" si="73"/>
        <v>13.308532335861017</v>
      </c>
      <c r="AL79" s="469">
        <f t="shared" si="74"/>
        <v>139797550</v>
      </c>
      <c r="AM79" s="434">
        <f t="shared" si="75"/>
        <v>42.191035786955077</v>
      </c>
      <c r="AN79" s="777">
        <f t="shared" si="76"/>
        <v>127957050</v>
      </c>
      <c r="AO79" s="777">
        <f t="shared" si="77"/>
        <v>50.855959132706424</v>
      </c>
      <c r="AP79" s="35">
        <v>34344000</v>
      </c>
      <c r="AQ79" s="85">
        <f t="shared" si="53"/>
        <v>10.365052413773954</v>
      </c>
      <c r="AR79" s="35">
        <f t="shared" si="54"/>
        <v>174141550</v>
      </c>
      <c r="AS79" s="109">
        <f t="shared" si="55"/>
        <v>52.556088200729036</v>
      </c>
      <c r="AT79" s="236">
        <v>48055000</v>
      </c>
      <c r="AU79" s="85">
        <f t="shared" si="56"/>
        <v>14.503045473558915</v>
      </c>
      <c r="AV79" s="35">
        <f t="shared" si="57"/>
        <v>222196550</v>
      </c>
      <c r="AW79" s="85">
        <f t="shared" si="58"/>
        <v>67.059133674287935</v>
      </c>
      <c r="AX79" s="35">
        <v>108000000</v>
      </c>
      <c r="AY79" s="489">
        <f t="shared" si="59"/>
        <v>32.594504445830047</v>
      </c>
      <c r="AZ79" s="782">
        <f t="shared" si="78"/>
        <v>190399000</v>
      </c>
      <c r="BA79" s="782">
        <f t="shared" si="79"/>
        <v>57.46260233316292</v>
      </c>
      <c r="BB79" s="747">
        <f t="shared" si="61"/>
        <v>330196550</v>
      </c>
      <c r="BC79" s="748">
        <f t="shared" si="60"/>
        <v>99.653638120117989</v>
      </c>
    </row>
    <row r="80" spans="1:57" ht="21" customHeight="1">
      <c r="A80" s="30">
        <v>76</v>
      </c>
      <c r="B80" s="49" t="s">
        <v>81</v>
      </c>
      <c r="C80" s="239">
        <v>170000000</v>
      </c>
      <c r="D80" s="111">
        <v>170000000</v>
      </c>
      <c r="E80" s="433">
        <v>170000000</v>
      </c>
      <c r="F80" s="35"/>
      <c r="G80" s="434">
        <f t="shared" si="89"/>
        <v>0</v>
      </c>
      <c r="H80" s="35"/>
      <c r="I80" s="452" t="s">
        <v>28</v>
      </c>
      <c r="J80" s="35"/>
      <c r="K80" s="453">
        <f t="shared" si="80"/>
        <v>0</v>
      </c>
      <c r="L80" s="767">
        <f t="shared" si="81"/>
        <v>0</v>
      </c>
      <c r="M80" s="768">
        <f t="shared" si="82"/>
        <v>0</v>
      </c>
      <c r="N80" s="454"/>
      <c r="O80" s="455">
        <f t="shared" si="88"/>
        <v>0</v>
      </c>
      <c r="P80" s="176">
        <f t="shared" si="83"/>
        <v>0</v>
      </c>
      <c r="Q80" s="466">
        <f t="shared" si="84"/>
        <v>0</v>
      </c>
      <c r="R80" s="467"/>
      <c r="S80" s="98">
        <f t="shared" si="85"/>
        <v>0</v>
      </c>
      <c r="T80" s="96">
        <f t="shared" si="86"/>
        <v>0</v>
      </c>
      <c r="U80" s="98">
        <f t="shared" si="87"/>
        <v>0</v>
      </c>
      <c r="V80" s="89"/>
      <c r="W80" s="468">
        <f t="shared" si="65"/>
        <v>0</v>
      </c>
      <c r="X80" s="33">
        <f t="shared" si="66"/>
        <v>0</v>
      </c>
      <c r="Y80" s="468">
        <f t="shared" si="67"/>
        <v>0</v>
      </c>
      <c r="Z80" s="773">
        <f t="shared" si="68"/>
        <v>0</v>
      </c>
      <c r="AA80" s="773">
        <f t="shared" si="69"/>
        <v>0</v>
      </c>
      <c r="AB80" s="50"/>
      <c r="AC80" s="85">
        <f t="shared" si="70"/>
        <v>0</v>
      </c>
      <c r="AD80" s="35">
        <f t="shared" si="71"/>
        <v>0</v>
      </c>
      <c r="AE80" s="85">
        <f t="shared" si="72"/>
        <v>0</v>
      </c>
      <c r="AF80" s="261">
        <v>12720000</v>
      </c>
      <c r="AG80" s="85">
        <f t="shared" si="62"/>
        <v>7.4823529411764707</v>
      </c>
      <c r="AH80" s="35">
        <f t="shared" si="63"/>
        <v>12720000</v>
      </c>
      <c r="AI80" s="85">
        <f t="shared" si="64"/>
        <v>7.4823529411764707</v>
      </c>
      <c r="AJ80" s="395">
        <v>44214253</v>
      </c>
      <c r="AK80" s="434">
        <f t="shared" si="73"/>
        <v>26.008384117647061</v>
      </c>
      <c r="AL80" s="469">
        <f t="shared" si="74"/>
        <v>56934253</v>
      </c>
      <c r="AM80" s="434">
        <f t="shared" si="75"/>
        <v>33.490737058823527</v>
      </c>
      <c r="AN80" s="777">
        <f t="shared" si="76"/>
        <v>56934253</v>
      </c>
      <c r="AO80" s="777">
        <f t="shared" si="77"/>
        <v>33.490737058823534</v>
      </c>
      <c r="AP80" s="35">
        <v>5400000</v>
      </c>
      <c r="AQ80" s="85">
        <f t="shared" si="53"/>
        <v>3.1764705882352939</v>
      </c>
      <c r="AR80" s="35">
        <f t="shared" si="54"/>
        <v>62334253</v>
      </c>
      <c r="AS80" s="109">
        <f t="shared" si="55"/>
        <v>36.667207647058824</v>
      </c>
      <c r="AT80" s="50">
        <v>104204950</v>
      </c>
      <c r="AU80" s="85">
        <f t="shared" si="56"/>
        <v>61.297029411764704</v>
      </c>
      <c r="AV80" s="35">
        <f t="shared" si="57"/>
        <v>166539203</v>
      </c>
      <c r="AW80" s="85">
        <f t="shared" si="58"/>
        <v>97.964237058823528</v>
      </c>
      <c r="AX80" s="35"/>
      <c r="AY80" s="489">
        <f t="shared" si="59"/>
        <v>0</v>
      </c>
      <c r="AZ80" s="782">
        <f t="shared" si="78"/>
        <v>109604950</v>
      </c>
      <c r="BA80" s="782">
        <f t="shared" si="79"/>
        <v>64.473500000000001</v>
      </c>
      <c r="BB80" s="747">
        <f t="shared" si="61"/>
        <v>166539203</v>
      </c>
      <c r="BC80" s="748">
        <f t="shared" si="60"/>
        <v>97.964237058823528</v>
      </c>
    </row>
    <row r="81" spans="1:57" ht="21">
      <c r="A81" s="48">
        <v>77</v>
      </c>
      <c r="B81" s="49" t="s">
        <v>82</v>
      </c>
      <c r="C81" s="239">
        <v>80000000</v>
      </c>
      <c r="D81" s="111">
        <v>80000000</v>
      </c>
      <c r="E81" s="433">
        <v>80000000</v>
      </c>
      <c r="F81" s="35"/>
      <c r="G81" s="434">
        <f t="shared" si="89"/>
        <v>0</v>
      </c>
      <c r="H81" s="35"/>
      <c r="I81" s="452" t="s">
        <v>28</v>
      </c>
      <c r="J81" s="35"/>
      <c r="K81" s="453">
        <f t="shared" si="80"/>
        <v>0</v>
      </c>
      <c r="L81" s="767">
        <f t="shared" si="81"/>
        <v>0</v>
      </c>
      <c r="M81" s="768">
        <f t="shared" si="82"/>
        <v>0</v>
      </c>
      <c r="N81" s="454"/>
      <c r="O81" s="455">
        <f t="shared" si="88"/>
        <v>0</v>
      </c>
      <c r="P81" s="176">
        <f t="shared" si="83"/>
        <v>0</v>
      </c>
      <c r="Q81" s="466">
        <f t="shared" si="84"/>
        <v>0</v>
      </c>
      <c r="R81" s="467"/>
      <c r="S81" s="98">
        <f t="shared" si="85"/>
        <v>0</v>
      </c>
      <c r="T81" s="96">
        <f t="shared" si="86"/>
        <v>0</v>
      </c>
      <c r="U81" s="98">
        <f t="shared" si="87"/>
        <v>0</v>
      </c>
      <c r="V81" s="89"/>
      <c r="W81" s="468">
        <f t="shared" si="65"/>
        <v>0</v>
      </c>
      <c r="X81" s="33">
        <f t="shared" si="66"/>
        <v>0</v>
      </c>
      <c r="Y81" s="468">
        <f t="shared" si="67"/>
        <v>0</v>
      </c>
      <c r="Z81" s="773">
        <f t="shared" si="68"/>
        <v>0</v>
      </c>
      <c r="AA81" s="773">
        <f t="shared" si="69"/>
        <v>0</v>
      </c>
      <c r="AB81" s="348">
        <v>18095000</v>
      </c>
      <c r="AC81" s="85">
        <f t="shared" si="70"/>
        <v>22.618750000000002</v>
      </c>
      <c r="AD81" s="35">
        <f t="shared" si="71"/>
        <v>18095000</v>
      </c>
      <c r="AE81" s="85">
        <f t="shared" si="72"/>
        <v>22.618750000000002</v>
      </c>
      <c r="AF81" s="261">
        <v>14780000</v>
      </c>
      <c r="AG81" s="85">
        <f t="shared" si="62"/>
        <v>18.475000000000001</v>
      </c>
      <c r="AH81" s="35">
        <f t="shared" si="63"/>
        <v>32875000</v>
      </c>
      <c r="AI81" s="85">
        <f t="shared" si="64"/>
        <v>41.09375</v>
      </c>
      <c r="AJ81" s="395"/>
      <c r="AK81" s="434">
        <f t="shared" si="73"/>
        <v>0</v>
      </c>
      <c r="AL81" s="469">
        <f t="shared" si="74"/>
        <v>32875000</v>
      </c>
      <c r="AM81" s="434">
        <f t="shared" si="75"/>
        <v>41.09375</v>
      </c>
      <c r="AN81" s="777">
        <f t="shared" si="76"/>
        <v>32875000</v>
      </c>
      <c r="AO81" s="777">
        <f t="shared" si="77"/>
        <v>41.09375</v>
      </c>
      <c r="AP81" s="35"/>
      <c r="AQ81" s="85">
        <f t="shared" si="53"/>
        <v>0</v>
      </c>
      <c r="AR81" s="35">
        <f t="shared" si="54"/>
        <v>32875000</v>
      </c>
      <c r="AS81" s="109">
        <f t="shared" si="55"/>
        <v>41.09375</v>
      </c>
      <c r="AT81" s="50">
        <v>29500000</v>
      </c>
      <c r="AU81" s="85">
        <f t="shared" si="56"/>
        <v>36.875</v>
      </c>
      <c r="AV81" s="35">
        <f t="shared" si="57"/>
        <v>62375000</v>
      </c>
      <c r="AW81" s="85">
        <f t="shared" si="58"/>
        <v>77.96875</v>
      </c>
      <c r="AX81" s="35">
        <v>16000000</v>
      </c>
      <c r="AY81" s="489">
        <f t="shared" si="59"/>
        <v>20</v>
      </c>
      <c r="AZ81" s="782">
        <f t="shared" si="78"/>
        <v>45500000</v>
      </c>
      <c r="BA81" s="782">
        <f t="shared" si="79"/>
        <v>56.875</v>
      </c>
      <c r="BB81" s="490">
        <f t="shared" si="61"/>
        <v>78375000</v>
      </c>
      <c r="BC81" s="492">
        <f t="shared" si="60"/>
        <v>97.96875</v>
      </c>
    </row>
    <row r="82" spans="1:57">
      <c r="A82" s="30">
        <v>78</v>
      </c>
      <c r="B82" s="49" t="s">
        <v>69</v>
      </c>
      <c r="C82" s="239">
        <v>204273800</v>
      </c>
      <c r="D82" s="111">
        <v>1371491300</v>
      </c>
      <c r="E82" s="433">
        <v>1717691300</v>
      </c>
      <c r="F82" s="35"/>
      <c r="G82" s="434">
        <f t="shared" si="89"/>
        <v>0</v>
      </c>
      <c r="H82" s="35"/>
      <c r="I82" s="452" t="s">
        <v>28</v>
      </c>
      <c r="J82" s="35"/>
      <c r="K82" s="453">
        <f t="shared" si="80"/>
        <v>0</v>
      </c>
      <c r="L82" s="767">
        <f t="shared" si="81"/>
        <v>0</v>
      </c>
      <c r="M82" s="768">
        <f t="shared" si="82"/>
        <v>0</v>
      </c>
      <c r="N82" s="206">
        <v>18115000</v>
      </c>
      <c r="O82" s="455">
        <f t="shared" si="88"/>
        <v>8.8679997141092013</v>
      </c>
      <c r="P82" s="176">
        <f t="shared" si="83"/>
        <v>18115000</v>
      </c>
      <c r="Q82" s="466">
        <f t="shared" si="84"/>
        <v>8.8679997141092013</v>
      </c>
      <c r="R82" s="467"/>
      <c r="S82" s="98">
        <f t="shared" si="85"/>
        <v>0</v>
      </c>
      <c r="T82" s="96">
        <f t="shared" si="86"/>
        <v>18115000</v>
      </c>
      <c r="U82" s="98">
        <f t="shared" si="87"/>
        <v>8.8679997141092013</v>
      </c>
      <c r="V82" s="89"/>
      <c r="W82" s="468">
        <f t="shared" si="65"/>
        <v>0</v>
      </c>
      <c r="X82" s="33">
        <f t="shared" si="66"/>
        <v>18115000</v>
      </c>
      <c r="Y82" s="468">
        <f t="shared" si="67"/>
        <v>8.8679997141092013</v>
      </c>
      <c r="Z82" s="773">
        <f t="shared" si="68"/>
        <v>18115000</v>
      </c>
      <c r="AA82" s="773">
        <f t="shared" si="69"/>
        <v>8.8679997141092013</v>
      </c>
      <c r="AB82" s="50"/>
      <c r="AC82" s="85">
        <f t="shared" si="70"/>
        <v>0</v>
      </c>
      <c r="AD82" s="35">
        <f t="shared" si="71"/>
        <v>18115000</v>
      </c>
      <c r="AE82" s="85">
        <f t="shared" si="72"/>
        <v>8.8679997141092013</v>
      </c>
      <c r="AF82" s="261">
        <v>580875210</v>
      </c>
      <c r="AG82" s="85">
        <f t="shared" si="62"/>
        <v>42.353546828915356</v>
      </c>
      <c r="AH82" s="35">
        <f t="shared" si="63"/>
        <v>598990210</v>
      </c>
      <c r="AI82" s="85">
        <f t="shared" si="64"/>
        <v>43.674371831596744</v>
      </c>
      <c r="AJ82" s="395">
        <v>56814500</v>
      </c>
      <c r="AK82" s="434">
        <f t="shared" si="73"/>
        <v>3.3076082995821197</v>
      </c>
      <c r="AL82" s="469">
        <f t="shared" si="74"/>
        <v>655804710</v>
      </c>
      <c r="AM82" s="434">
        <f t="shared" si="75"/>
        <v>38.179427816860922</v>
      </c>
      <c r="AN82" s="777">
        <f t="shared" si="76"/>
        <v>637689710</v>
      </c>
      <c r="AO82" s="777">
        <f t="shared" si="77"/>
        <v>45.661155128497477</v>
      </c>
      <c r="AP82" s="35">
        <v>26520000</v>
      </c>
      <c r="AQ82" s="85">
        <f t="shared" si="53"/>
        <v>1.5439328358943194</v>
      </c>
      <c r="AR82" s="35">
        <f t="shared" si="54"/>
        <v>682324710</v>
      </c>
      <c r="AS82" s="109">
        <f t="shared" si="55"/>
        <v>39.72336065275524</v>
      </c>
      <c r="AT82" s="50">
        <v>124705600</v>
      </c>
      <c r="AU82" s="85">
        <f t="shared" si="56"/>
        <v>7.2600705377037196</v>
      </c>
      <c r="AV82" s="35">
        <f t="shared" si="57"/>
        <v>807030310</v>
      </c>
      <c r="AW82" s="85">
        <f t="shared" si="58"/>
        <v>46.983431190458965</v>
      </c>
      <c r="AX82" s="35">
        <v>772843129</v>
      </c>
      <c r="AY82" s="489">
        <f t="shared" si="59"/>
        <v>44.993132875505623</v>
      </c>
      <c r="AZ82" s="782">
        <f t="shared" si="78"/>
        <v>924068729</v>
      </c>
      <c r="BA82" s="782">
        <f t="shared" si="79"/>
        <v>53.797136249103659</v>
      </c>
      <c r="BB82" s="490">
        <f t="shared" si="61"/>
        <v>1579873439</v>
      </c>
      <c r="BC82" s="492">
        <f t="shared" si="60"/>
        <v>91.976564065964581</v>
      </c>
    </row>
    <row r="83" spans="1:57">
      <c r="A83" s="48">
        <v>79</v>
      </c>
      <c r="B83" s="49" t="s">
        <v>83</v>
      </c>
      <c r="C83" s="239">
        <v>66351763000</v>
      </c>
      <c r="D83" s="111">
        <v>66351763000</v>
      </c>
      <c r="E83" s="433">
        <v>67360040000</v>
      </c>
      <c r="F83" s="35"/>
      <c r="G83" s="434">
        <f t="shared" si="89"/>
        <v>0</v>
      </c>
      <c r="H83" s="35"/>
      <c r="I83" s="452" t="s">
        <v>28</v>
      </c>
      <c r="J83" s="35"/>
      <c r="K83" s="453">
        <f t="shared" si="80"/>
        <v>0</v>
      </c>
      <c r="L83" s="767">
        <f t="shared" si="81"/>
        <v>0</v>
      </c>
      <c r="M83" s="768">
        <f t="shared" si="82"/>
        <v>0</v>
      </c>
      <c r="N83" s="454"/>
      <c r="O83" s="455">
        <f t="shared" si="88"/>
        <v>0</v>
      </c>
      <c r="P83" s="176">
        <f t="shared" si="83"/>
        <v>0</v>
      </c>
      <c r="Q83" s="466">
        <f t="shared" si="84"/>
        <v>0</v>
      </c>
      <c r="R83" s="467"/>
      <c r="S83" s="98">
        <f t="shared" si="85"/>
        <v>0</v>
      </c>
      <c r="T83" s="96">
        <f t="shared" si="86"/>
        <v>0</v>
      </c>
      <c r="U83" s="98">
        <f t="shared" si="87"/>
        <v>0</v>
      </c>
      <c r="V83" s="89">
        <v>32099464322</v>
      </c>
      <c r="W83" s="34">
        <f t="shared" si="65"/>
        <v>48.377711262924542</v>
      </c>
      <c r="X83" s="33">
        <f t="shared" si="66"/>
        <v>32099464322</v>
      </c>
      <c r="Y83" s="468">
        <f t="shared" si="67"/>
        <v>48.377711262924542</v>
      </c>
      <c r="Z83" s="773">
        <f t="shared" si="68"/>
        <v>32099464322</v>
      </c>
      <c r="AA83" s="773">
        <f t="shared" si="69"/>
        <v>48.377711262924542</v>
      </c>
      <c r="AB83" s="50"/>
      <c r="AC83" s="85">
        <f t="shared" si="70"/>
        <v>0</v>
      </c>
      <c r="AD83" s="35">
        <f t="shared" si="71"/>
        <v>32099464322</v>
      </c>
      <c r="AE83" s="85">
        <f t="shared" si="72"/>
        <v>48.377711262924542</v>
      </c>
      <c r="AF83" s="261">
        <v>0</v>
      </c>
      <c r="AG83" s="261">
        <v>0</v>
      </c>
      <c r="AH83" s="261">
        <v>0</v>
      </c>
      <c r="AI83" s="261">
        <v>0</v>
      </c>
      <c r="AJ83" s="395"/>
      <c r="AK83" s="434">
        <f t="shared" si="73"/>
        <v>0</v>
      </c>
      <c r="AL83" s="469">
        <f t="shared" si="74"/>
        <v>32099464322</v>
      </c>
      <c r="AM83" s="434">
        <f t="shared" si="75"/>
        <v>47.653570755005489</v>
      </c>
      <c r="AN83" s="777">
        <f t="shared" si="76"/>
        <v>0</v>
      </c>
      <c r="AO83" s="777">
        <f t="shared" si="77"/>
        <v>0</v>
      </c>
      <c r="AP83" s="50"/>
      <c r="AQ83" s="85">
        <f t="shared" si="53"/>
        <v>0</v>
      </c>
      <c r="AR83" s="35">
        <f t="shared" si="54"/>
        <v>32099464322</v>
      </c>
      <c r="AS83" s="109">
        <f t="shared" si="55"/>
        <v>47.653570755005489</v>
      </c>
      <c r="AT83" s="50"/>
      <c r="AU83" s="85">
        <f t="shared" si="56"/>
        <v>0</v>
      </c>
      <c r="AV83" s="35">
        <f t="shared" si="57"/>
        <v>32099464322</v>
      </c>
      <c r="AW83" s="85">
        <f t="shared" si="58"/>
        <v>47.653570755005489</v>
      </c>
      <c r="AX83" s="35"/>
      <c r="AY83" s="489">
        <f t="shared" si="59"/>
        <v>0</v>
      </c>
      <c r="AZ83" s="782">
        <f t="shared" si="78"/>
        <v>0</v>
      </c>
      <c r="BA83" s="782">
        <f t="shared" si="79"/>
        <v>0</v>
      </c>
      <c r="BB83" s="490">
        <f t="shared" si="61"/>
        <v>32099464322</v>
      </c>
      <c r="BC83" s="492">
        <f t="shared" si="60"/>
        <v>47.653570755005489</v>
      </c>
    </row>
    <row r="84" spans="1:57" ht="21">
      <c r="A84" s="30">
        <v>80</v>
      </c>
      <c r="B84" s="49" t="s">
        <v>84</v>
      </c>
      <c r="C84" s="239">
        <v>205422400</v>
      </c>
      <c r="D84" s="111">
        <v>205422400</v>
      </c>
      <c r="E84" s="433">
        <v>205422400</v>
      </c>
      <c r="F84" s="35"/>
      <c r="G84" s="434">
        <f t="shared" si="89"/>
        <v>0</v>
      </c>
      <c r="H84" s="35"/>
      <c r="I84" s="452" t="s">
        <v>28</v>
      </c>
      <c r="J84" s="35"/>
      <c r="K84" s="453">
        <f t="shared" si="80"/>
        <v>0</v>
      </c>
      <c r="L84" s="767">
        <f t="shared" si="81"/>
        <v>0</v>
      </c>
      <c r="M84" s="768">
        <f t="shared" si="82"/>
        <v>0</v>
      </c>
      <c r="N84" s="206">
        <v>25344000</v>
      </c>
      <c r="O84" s="455">
        <f t="shared" si="88"/>
        <v>12.337505549540849</v>
      </c>
      <c r="P84" s="176">
        <f t="shared" si="83"/>
        <v>25344000</v>
      </c>
      <c r="Q84" s="466">
        <f t="shared" si="84"/>
        <v>12.337505549540849</v>
      </c>
      <c r="R84" s="456"/>
      <c r="S84" s="98">
        <f t="shared" si="85"/>
        <v>0</v>
      </c>
      <c r="T84" s="96">
        <f t="shared" si="86"/>
        <v>25344000</v>
      </c>
      <c r="U84" s="98">
        <f t="shared" si="87"/>
        <v>12.337505549540849</v>
      </c>
      <c r="V84" s="89"/>
      <c r="W84" s="468">
        <f t="shared" si="65"/>
        <v>0</v>
      </c>
      <c r="X84" s="33">
        <f t="shared" si="66"/>
        <v>25344000</v>
      </c>
      <c r="Y84" s="468">
        <f t="shared" si="67"/>
        <v>12.337505549540849</v>
      </c>
      <c r="Z84" s="773">
        <f t="shared" si="68"/>
        <v>25344000</v>
      </c>
      <c r="AA84" s="773">
        <f t="shared" si="69"/>
        <v>12.337505549540849</v>
      </c>
      <c r="AB84" s="255">
        <v>7734400</v>
      </c>
      <c r="AC84" s="85">
        <f t="shared" si="70"/>
        <v>3.7651200648030598</v>
      </c>
      <c r="AD84" s="35">
        <f t="shared" si="71"/>
        <v>33078400</v>
      </c>
      <c r="AE84" s="85">
        <f t="shared" si="72"/>
        <v>16.102625614343907</v>
      </c>
      <c r="AF84" s="261">
        <v>150000000</v>
      </c>
      <c r="AG84" s="85">
        <f t="shared" si="62"/>
        <v>73.020274322566564</v>
      </c>
      <c r="AH84" s="35">
        <f t="shared" si="63"/>
        <v>183078400</v>
      </c>
      <c r="AI84" s="85">
        <f t="shared" si="64"/>
        <v>89.122899936910486</v>
      </c>
      <c r="AJ84" s="395">
        <v>22248000</v>
      </c>
      <c r="AK84" s="434">
        <f t="shared" si="73"/>
        <v>10.830367087523074</v>
      </c>
      <c r="AL84" s="469">
        <f t="shared" si="74"/>
        <v>205326400</v>
      </c>
      <c r="AM84" s="469">
        <v>100</v>
      </c>
      <c r="AN84" s="777">
        <f t="shared" si="76"/>
        <v>179982400</v>
      </c>
      <c r="AO84" s="777">
        <f t="shared" si="77"/>
        <v>87.615761474892693</v>
      </c>
      <c r="AP84" s="50"/>
      <c r="AQ84" s="85">
        <f t="shared" si="53"/>
        <v>0</v>
      </c>
      <c r="AR84" s="35">
        <f t="shared" si="54"/>
        <v>205326400</v>
      </c>
      <c r="AS84" s="109">
        <f t="shared" si="55"/>
        <v>99.953267024433558</v>
      </c>
      <c r="AT84" s="50"/>
      <c r="AU84" s="85">
        <f t="shared" si="56"/>
        <v>0</v>
      </c>
      <c r="AV84" s="35">
        <f t="shared" si="57"/>
        <v>205326400</v>
      </c>
      <c r="AW84" s="478">
        <f t="shared" si="58"/>
        <v>99.953267024433558</v>
      </c>
      <c r="AX84" s="35"/>
      <c r="AY84" s="489">
        <f t="shared" si="59"/>
        <v>0</v>
      </c>
      <c r="AZ84" s="782">
        <f t="shared" si="78"/>
        <v>0</v>
      </c>
      <c r="BA84" s="782">
        <f t="shared" si="79"/>
        <v>0</v>
      </c>
      <c r="BB84" s="490">
        <f t="shared" si="61"/>
        <v>205326400</v>
      </c>
      <c r="BC84" s="718">
        <f t="shared" si="60"/>
        <v>99.953267024433558</v>
      </c>
    </row>
    <row r="85" spans="1:57">
      <c r="A85" s="48">
        <v>81</v>
      </c>
      <c r="B85" s="444" t="s">
        <v>72</v>
      </c>
      <c r="C85" s="78">
        <v>0</v>
      </c>
      <c r="D85" s="111">
        <v>398085000</v>
      </c>
      <c r="E85" s="433">
        <v>398085000</v>
      </c>
      <c r="F85" s="35"/>
      <c r="G85" s="434"/>
      <c r="H85" s="35"/>
      <c r="I85" s="452"/>
      <c r="J85" s="35"/>
      <c r="K85" s="453"/>
      <c r="L85" s="767"/>
      <c r="M85" s="768"/>
      <c r="N85" s="206"/>
      <c r="O85" s="455"/>
      <c r="P85" s="176"/>
      <c r="Q85" s="466"/>
      <c r="R85" s="456"/>
      <c r="S85" s="98"/>
      <c r="T85" s="96"/>
      <c r="U85" s="98"/>
      <c r="V85" s="89"/>
      <c r="W85" s="33"/>
      <c r="X85" s="33">
        <f t="shared" si="66"/>
        <v>0</v>
      </c>
      <c r="Y85" s="468">
        <v>0</v>
      </c>
      <c r="Z85" s="773">
        <f t="shared" si="68"/>
        <v>0</v>
      </c>
      <c r="AA85" s="773">
        <f t="shared" si="69"/>
        <v>0</v>
      </c>
      <c r="AB85" s="50"/>
      <c r="AC85" s="85">
        <v>0</v>
      </c>
      <c r="AD85" s="35">
        <f t="shared" si="71"/>
        <v>0</v>
      </c>
      <c r="AE85" s="85">
        <v>0</v>
      </c>
      <c r="AF85" s="261">
        <v>0</v>
      </c>
      <c r="AG85" s="261">
        <v>0</v>
      </c>
      <c r="AH85" s="35">
        <f t="shared" si="63"/>
        <v>0</v>
      </c>
      <c r="AI85" s="261">
        <v>0</v>
      </c>
      <c r="AJ85" s="395"/>
      <c r="AK85" s="434">
        <f t="shared" si="73"/>
        <v>0</v>
      </c>
      <c r="AL85" s="469">
        <f t="shared" si="74"/>
        <v>0</v>
      </c>
      <c r="AM85" s="434">
        <f t="shared" si="75"/>
        <v>0</v>
      </c>
      <c r="AN85" s="777">
        <f t="shared" si="76"/>
        <v>0</v>
      </c>
      <c r="AO85" s="777">
        <f t="shared" si="77"/>
        <v>0</v>
      </c>
      <c r="AP85" s="50"/>
      <c r="AQ85" s="85">
        <f t="shared" si="53"/>
        <v>0</v>
      </c>
      <c r="AR85" s="35">
        <f t="shared" si="54"/>
        <v>0</v>
      </c>
      <c r="AS85" s="109">
        <f t="shared" si="55"/>
        <v>0</v>
      </c>
      <c r="AT85" s="50"/>
      <c r="AU85" s="85">
        <f t="shared" si="56"/>
        <v>0</v>
      </c>
      <c r="AV85" s="35">
        <f t="shared" si="57"/>
        <v>0</v>
      </c>
      <c r="AW85" s="85">
        <f t="shared" si="58"/>
        <v>0</v>
      </c>
      <c r="AX85" s="35">
        <v>392395500</v>
      </c>
      <c r="AY85" s="489">
        <f t="shared" si="59"/>
        <v>98.570782621801882</v>
      </c>
      <c r="AZ85" s="782">
        <f t="shared" si="78"/>
        <v>392395500</v>
      </c>
      <c r="BA85" s="782">
        <f t="shared" si="79"/>
        <v>98.570782621801882</v>
      </c>
      <c r="BB85" s="490">
        <f t="shared" si="61"/>
        <v>392395500</v>
      </c>
      <c r="BC85" s="492">
        <f t="shared" si="60"/>
        <v>98.570782621801882</v>
      </c>
    </row>
    <row r="86" spans="1:57" ht="21" customHeight="1">
      <c r="A86" s="30">
        <v>82</v>
      </c>
      <c r="B86" s="494" t="s">
        <v>146</v>
      </c>
      <c r="C86" s="407">
        <v>955594000</v>
      </c>
      <c r="D86" s="445">
        <v>932794000</v>
      </c>
      <c r="E86" s="622">
        <v>1082794000</v>
      </c>
      <c r="F86" s="35"/>
      <c r="G86" s="434">
        <f t="shared" si="89"/>
        <v>0</v>
      </c>
      <c r="H86" s="35"/>
      <c r="I86" s="452" t="s">
        <v>28</v>
      </c>
      <c r="J86" s="35"/>
      <c r="K86" s="453">
        <f t="shared" si="80"/>
        <v>0</v>
      </c>
      <c r="L86" s="767">
        <f t="shared" si="81"/>
        <v>0</v>
      </c>
      <c r="M86" s="768">
        <f t="shared" si="82"/>
        <v>0</v>
      </c>
      <c r="N86" s="205"/>
      <c r="O86" s="455">
        <f t="shared" si="88"/>
        <v>0</v>
      </c>
      <c r="P86" s="176">
        <f t="shared" si="83"/>
        <v>0</v>
      </c>
      <c r="Q86" s="466">
        <f t="shared" si="84"/>
        <v>0</v>
      </c>
      <c r="R86" s="205"/>
      <c r="S86" s="98">
        <f t="shared" si="85"/>
        <v>0</v>
      </c>
      <c r="T86" s="96">
        <f t="shared" si="86"/>
        <v>0</v>
      </c>
      <c r="U86" s="98">
        <f t="shared" si="87"/>
        <v>0</v>
      </c>
      <c r="V86" s="89"/>
      <c r="W86" s="468">
        <f t="shared" si="65"/>
        <v>0</v>
      </c>
      <c r="X86" s="33">
        <f t="shared" si="66"/>
        <v>0</v>
      </c>
      <c r="Y86" s="468">
        <f t="shared" si="67"/>
        <v>0</v>
      </c>
      <c r="Z86" s="773">
        <f t="shared" si="68"/>
        <v>0</v>
      </c>
      <c r="AA86" s="773">
        <f t="shared" si="69"/>
        <v>0</v>
      </c>
      <c r="AB86" s="50">
        <v>732794000</v>
      </c>
      <c r="AC86" s="85">
        <f>AB86/D86*100</f>
        <v>78.559038758825636</v>
      </c>
      <c r="AD86" s="35">
        <f t="shared" si="71"/>
        <v>732794000</v>
      </c>
      <c r="AE86" s="85">
        <v>78.599999999999994</v>
      </c>
      <c r="AF86" s="261">
        <v>0</v>
      </c>
      <c r="AG86" s="261">
        <v>0</v>
      </c>
      <c r="AH86" s="35">
        <f t="shared" si="63"/>
        <v>732794000</v>
      </c>
      <c r="AI86" s="85">
        <f t="shared" si="64"/>
        <v>78.559038758825636</v>
      </c>
      <c r="AJ86" s="395"/>
      <c r="AK86" s="434">
        <f>AJ86/D86</f>
        <v>0</v>
      </c>
      <c r="AL86" s="469">
        <f t="shared" si="74"/>
        <v>732794000</v>
      </c>
      <c r="AM86" s="434">
        <f>AL86/D86*100</f>
        <v>78.559038758825636</v>
      </c>
      <c r="AN86" s="777">
        <f t="shared" si="76"/>
        <v>732794000</v>
      </c>
      <c r="AO86" s="777">
        <f t="shared" si="77"/>
        <v>78.559038758825636</v>
      </c>
      <c r="AP86" s="50"/>
      <c r="AQ86" s="85">
        <f t="shared" ref="AQ86:AQ117" si="90">AP86/E86*100</f>
        <v>0</v>
      </c>
      <c r="AR86" s="35">
        <f t="shared" ref="AR86:AR115" si="91">F86+H86+J86+N86+R86+V86+AB86+AF86+AJ86+AP86</f>
        <v>732794000</v>
      </c>
      <c r="AS86" s="109">
        <f t="shared" ref="AS86:AS117" si="92">AR86/E86*100</f>
        <v>67.676215420477021</v>
      </c>
      <c r="AT86" s="50">
        <v>150000000</v>
      </c>
      <c r="AU86" s="85">
        <f t="shared" ref="AU86:AU117" si="93">AT86/E86*100</f>
        <v>13.853050534081273</v>
      </c>
      <c r="AV86" s="35">
        <f t="shared" ref="AV86:AV115" si="94">F86+H86+J86+N86+R86+V86+AB86+AF86+AJ86+AP86+AT86</f>
        <v>882794000</v>
      </c>
      <c r="AW86" s="85">
        <f t="shared" ref="AW86:AW117" si="95">AV86/E86*100</f>
        <v>81.529265954558312</v>
      </c>
      <c r="AX86" s="35">
        <v>199511044</v>
      </c>
      <c r="AY86" s="489">
        <f t="shared" ref="AY86:AY117" si="96">AX86/E86*100</f>
        <v>18.425577164262087</v>
      </c>
      <c r="AZ86" s="782">
        <f t="shared" si="78"/>
        <v>349511044</v>
      </c>
      <c r="BA86" s="782">
        <f t="shared" si="79"/>
        <v>32.278627698343357</v>
      </c>
      <c r="BB86" s="490">
        <f t="shared" si="61"/>
        <v>1082305044</v>
      </c>
      <c r="BC86" s="718">
        <f t="shared" ref="BC86:BC117" si="97">BB86/E86*100</f>
        <v>99.954843118820378</v>
      </c>
      <c r="BD86" s="259"/>
    </row>
    <row r="87" spans="1:57">
      <c r="A87" s="48">
        <v>83</v>
      </c>
      <c r="B87" s="49" t="s">
        <v>87</v>
      </c>
      <c r="C87" s="239">
        <v>764242000</v>
      </c>
      <c r="D87" s="113">
        <v>718131000</v>
      </c>
      <c r="E87" s="433">
        <v>718131000</v>
      </c>
      <c r="F87" s="35"/>
      <c r="G87" s="434">
        <f t="shared" si="89"/>
        <v>0</v>
      </c>
      <c r="H87" s="35"/>
      <c r="I87" s="452" t="s">
        <v>28</v>
      </c>
      <c r="J87" s="35"/>
      <c r="K87" s="453">
        <f t="shared" si="80"/>
        <v>0</v>
      </c>
      <c r="L87" s="767">
        <f t="shared" si="81"/>
        <v>0</v>
      </c>
      <c r="M87" s="768">
        <f t="shared" si="82"/>
        <v>0</v>
      </c>
      <c r="N87" s="206"/>
      <c r="O87" s="455">
        <f t="shared" si="88"/>
        <v>0</v>
      </c>
      <c r="P87" s="176">
        <f t="shared" si="83"/>
        <v>0</v>
      </c>
      <c r="Q87" s="466">
        <f t="shared" si="84"/>
        <v>0</v>
      </c>
      <c r="R87" s="89"/>
      <c r="S87" s="98">
        <f t="shared" si="85"/>
        <v>0</v>
      </c>
      <c r="T87" s="96">
        <f t="shared" si="86"/>
        <v>0</v>
      </c>
      <c r="U87" s="98">
        <f t="shared" si="87"/>
        <v>0</v>
      </c>
      <c r="V87" s="89"/>
      <c r="W87" s="468">
        <f t="shared" si="65"/>
        <v>0</v>
      </c>
      <c r="X87" s="33">
        <f t="shared" si="66"/>
        <v>0</v>
      </c>
      <c r="Y87" s="468">
        <f t="shared" si="67"/>
        <v>0</v>
      </c>
      <c r="Z87" s="773">
        <f t="shared" si="68"/>
        <v>0</v>
      </c>
      <c r="AA87" s="773">
        <f t="shared" si="69"/>
        <v>0</v>
      </c>
      <c r="AB87" s="50">
        <v>418131000</v>
      </c>
      <c r="AC87" s="85">
        <f>AB87/D87*100</f>
        <v>58.224892115783888</v>
      </c>
      <c r="AD87" s="35">
        <f t="shared" si="71"/>
        <v>418131000</v>
      </c>
      <c r="AE87" s="85">
        <v>58.2</v>
      </c>
      <c r="AF87" s="261">
        <v>97883185</v>
      </c>
      <c r="AG87" s="85">
        <f t="shared" si="62"/>
        <v>13.630268711418946</v>
      </c>
      <c r="AH87" s="35">
        <f t="shared" si="63"/>
        <v>516014185</v>
      </c>
      <c r="AI87" s="85">
        <f t="shared" si="64"/>
        <v>71.855160827202837</v>
      </c>
      <c r="AJ87" s="395"/>
      <c r="AK87" s="434">
        <f t="shared" ref="AK87:AK114" si="98">AJ87/D87</f>
        <v>0</v>
      </c>
      <c r="AL87" s="469">
        <f t="shared" si="74"/>
        <v>516014185</v>
      </c>
      <c r="AM87" s="434">
        <f t="shared" ref="AM87:AM115" si="99">AL87/D87*100</f>
        <v>71.855160827202837</v>
      </c>
      <c r="AN87" s="777">
        <f t="shared" si="76"/>
        <v>516014185</v>
      </c>
      <c r="AO87" s="777">
        <f t="shared" si="77"/>
        <v>71.855160827202837</v>
      </c>
      <c r="AP87" s="35"/>
      <c r="AQ87" s="85">
        <f t="shared" si="90"/>
        <v>0</v>
      </c>
      <c r="AR87" s="35">
        <f t="shared" si="91"/>
        <v>516014185</v>
      </c>
      <c r="AS87" s="109">
        <f t="shared" si="92"/>
        <v>71.855160827202837</v>
      </c>
      <c r="AT87" s="50"/>
      <c r="AU87" s="85">
        <f t="shared" si="93"/>
        <v>0</v>
      </c>
      <c r="AV87" s="35">
        <f t="shared" si="94"/>
        <v>516014185</v>
      </c>
      <c r="AW87" s="85">
        <f t="shared" si="95"/>
        <v>71.855160827202837</v>
      </c>
      <c r="AX87" s="35">
        <v>197984249</v>
      </c>
      <c r="AY87" s="489">
        <f t="shared" si="96"/>
        <v>27.569377871168356</v>
      </c>
      <c r="AZ87" s="782">
        <f t="shared" si="78"/>
        <v>197984249</v>
      </c>
      <c r="BA87" s="782">
        <f t="shared" si="79"/>
        <v>27.569377871168356</v>
      </c>
      <c r="BB87" s="490">
        <f t="shared" si="61"/>
        <v>713998434</v>
      </c>
      <c r="BC87" s="492">
        <f t="shared" si="97"/>
        <v>99.424538698371194</v>
      </c>
    </row>
    <row r="88" spans="1:57" ht="21">
      <c r="A88" s="30">
        <v>84</v>
      </c>
      <c r="B88" s="49" t="s">
        <v>88</v>
      </c>
      <c r="C88" s="239">
        <v>705000000</v>
      </c>
      <c r="D88" s="111">
        <v>705000000</v>
      </c>
      <c r="E88" s="620">
        <v>785000000</v>
      </c>
      <c r="F88" s="35"/>
      <c r="G88" s="434">
        <f t="shared" si="89"/>
        <v>0</v>
      </c>
      <c r="H88" s="35"/>
      <c r="I88" s="452" t="s">
        <v>28</v>
      </c>
      <c r="J88" s="35"/>
      <c r="K88" s="453">
        <f t="shared" si="80"/>
        <v>0</v>
      </c>
      <c r="L88" s="767">
        <f t="shared" si="81"/>
        <v>0</v>
      </c>
      <c r="M88" s="768">
        <f t="shared" si="82"/>
        <v>0</v>
      </c>
      <c r="N88" s="473"/>
      <c r="O88" s="455">
        <f t="shared" si="88"/>
        <v>0</v>
      </c>
      <c r="P88" s="176">
        <f t="shared" si="83"/>
        <v>0</v>
      </c>
      <c r="Q88" s="466">
        <f t="shared" si="84"/>
        <v>0</v>
      </c>
      <c r="R88" s="467"/>
      <c r="S88" s="98">
        <f t="shared" si="85"/>
        <v>0</v>
      </c>
      <c r="T88" s="96">
        <f t="shared" si="86"/>
        <v>0</v>
      </c>
      <c r="U88" s="98">
        <f t="shared" si="87"/>
        <v>0</v>
      </c>
      <c r="V88" s="89"/>
      <c r="W88" s="468">
        <f t="shared" si="65"/>
        <v>0</v>
      </c>
      <c r="X88" s="33">
        <f t="shared" si="66"/>
        <v>0</v>
      </c>
      <c r="Y88" s="468">
        <f t="shared" si="67"/>
        <v>0</v>
      </c>
      <c r="Z88" s="773">
        <f t="shared" si="68"/>
        <v>0</v>
      </c>
      <c r="AA88" s="773">
        <f t="shared" si="69"/>
        <v>0</v>
      </c>
      <c r="AB88" s="50">
        <v>605000000</v>
      </c>
      <c r="AC88" s="85">
        <f t="shared" si="70"/>
        <v>85.815602836879435</v>
      </c>
      <c r="AD88" s="35">
        <f t="shared" si="71"/>
        <v>605000000</v>
      </c>
      <c r="AE88" s="85">
        <f t="shared" si="72"/>
        <v>85.815602836879435</v>
      </c>
      <c r="AF88" s="261">
        <v>0</v>
      </c>
      <c r="AG88" s="261">
        <v>0</v>
      </c>
      <c r="AH88" s="35">
        <f t="shared" si="63"/>
        <v>605000000</v>
      </c>
      <c r="AI88" s="85">
        <f t="shared" si="64"/>
        <v>85.815602836879435</v>
      </c>
      <c r="AJ88" s="395"/>
      <c r="AK88" s="434">
        <f t="shared" si="98"/>
        <v>0</v>
      </c>
      <c r="AL88" s="469">
        <f t="shared" si="74"/>
        <v>605000000</v>
      </c>
      <c r="AM88" s="434">
        <f t="shared" si="99"/>
        <v>85.815602836879435</v>
      </c>
      <c r="AN88" s="777">
        <f t="shared" si="76"/>
        <v>605000000</v>
      </c>
      <c r="AO88" s="777">
        <f t="shared" si="77"/>
        <v>85.815602836879435</v>
      </c>
      <c r="AP88" s="35"/>
      <c r="AQ88" s="85">
        <f t="shared" si="90"/>
        <v>0</v>
      </c>
      <c r="AR88" s="35">
        <f t="shared" si="91"/>
        <v>605000000</v>
      </c>
      <c r="AS88" s="109">
        <f t="shared" si="92"/>
        <v>77.070063694267517</v>
      </c>
      <c r="AT88" s="50">
        <v>80000000</v>
      </c>
      <c r="AU88" s="85">
        <f t="shared" si="93"/>
        <v>10.191082802547772</v>
      </c>
      <c r="AV88" s="35">
        <f t="shared" si="94"/>
        <v>685000000</v>
      </c>
      <c r="AW88" s="85">
        <f t="shared" si="95"/>
        <v>87.261146496815286</v>
      </c>
      <c r="AX88" s="35">
        <v>98696332</v>
      </c>
      <c r="AY88" s="489">
        <f t="shared" si="96"/>
        <v>12.572781146496814</v>
      </c>
      <c r="AZ88" s="782">
        <f t="shared" si="78"/>
        <v>178696332</v>
      </c>
      <c r="BA88" s="782">
        <f t="shared" si="79"/>
        <v>22.763863949044584</v>
      </c>
      <c r="BB88" s="490">
        <f t="shared" si="61"/>
        <v>783696332</v>
      </c>
      <c r="BC88" s="492">
        <f t="shared" si="97"/>
        <v>99.833927643312109</v>
      </c>
    </row>
    <row r="89" spans="1:57" ht="21">
      <c r="A89" s="48">
        <v>85</v>
      </c>
      <c r="B89" s="49" t="s">
        <v>89</v>
      </c>
      <c r="C89" s="239">
        <v>145000000</v>
      </c>
      <c r="D89" s="111">
        <v>145000000</v>
      </c>
      <c r="E89" s="433">
        <v>145000000</v>
      </c>
      <c r="F89" s="35"/>
      <c r="G89" s="434">
        <f t="shared" si="89"/>
        <v>0</v>
      </c>
      <c r="H89" s="35"/>
      <c r="I89" s="452" t="s">
        <v>28</v>
      </c>
      <c r="J89" s="35"/>
      <c r="K89" s="453">
        <f t="shared" si="80"/>
        <v>0</v>
      </c>
      <c r="L89" s="767">
        <f t="shared" si="81"/>
        <v>0</v>
      </c>
      <c r="M89" s="768">
        <f t="shared" si="82"/>
        <v>0</v>
      </c>
      <c r="N89" s="205"/>
      <c r="O89" s="455">
        <f t="shared" si="88"/>
        <v>0</v>
      </c>
      <c r="P89" s="176">
        <f t="shared" si="83"/>
        <v>0</v>
      </c>
      <c r="Q89" s="466">
        <f t="shared" si="84"/>
        <v>0</v>
      </c>
      <c r="R89" s="205"/>
      <c r="S89" s="98">
        <f t="shared" si="85"/>
        <v>0</v>
      </c>
      <c r="T89" s="96">
        <f t="shared" si="86"/>
        <v>0</v>
      </c>
      <c r="U89" s="98">
        <f t="shared" si="87"/>
        <v>0</v>
      </c>
      <c r="V89" s="89"/>
      <c r="W89" s="468">
        <f t="shared" si="65"/>
        <v>0</v>
      </c>
      <c r="X89" s="33">
        <f t="shared" si="66"/>
        <v>0</v>
      </c>
      <c r="Y89" s="468">
        <f t="shared" si="67"/>
        <v>0</v>
      </c>
      <c r="Z89" s="773">
        <f t="shared" si="68"/>
        <v>0</v>
      </c>
      <c r="AA89" s="773">
        <f t="shared" si="69"/>
        <v>0</v>
      </c>
      <c r="AB89" s="50">
        <v>120000000</v>
      </c>
      <c r="AC89" s="85">
        <f t="shared" si="70"/>
        <v>82.758620689655174</v>
      </c>
      <c r="AD89" s="35">
        <f t="shared" si="71"/>
        <v>120000000</v>
      </c>
      <c r="AE89" s="85">
        <f t="shared" si="72"/>
        <v>82.758620689655174</v>
      </c>
      <c r="AF89" s="261">
        <v>0</v>
      </c>
      <c r="AG89" s="261">
        <v>0</v>
      </c>
      <c r="AH89" s="35">
        <f t="shared" si="63"/>
        <v>120000000</v>
      </c>
      <c r="AI89" s="85">
        <f t="shared" si="64"/>
        <v>82.758620689655174</v>
      </c>
      <c r="AJ89" s="395"/>
      <c r="AK89" s="434">
        <f t="shared" si="98"/>
        <v>0</v>
      </c>
      <c r="AL89" s="469">
        <f t="shared" si="74"/>
        <v>120000000</v>
      </c>
      <c r="AM89" s="434">
        <f t="shared" si="99"/>
        <v>82.758620689655174</v>
      </c>
      <c r="AN89" s="777">
        <f t="shared" si="76"/>
        <v>120000000</v>
      </c>
      <c r="AO89" s="777">
        <f t="shared" si="77"/>
        <v>82.758620689655174</v>
      </c>
      <c r="AP89" s="35"/>
      <c r="AQ89" s="85">
        <f t="shared" si="90"/>
        <v>0</v>
      </c>
      <c r="AR89" s="35">
        <f t="shared" si="91"/>
        <v>120000000</v>
      </c>
      <c r="AS89" s="109">
        <f t="shared" si="92"/>
        <v>82.758620689655174</v>
      </c>
      <c r="AT89" s="50">
        <v>25000000</v>
      </c>
      <c r="AU89" s="85">
        <f t="shared" si="93"/>
        <v>17.241379310344829</v>
      </c>
      <c r="AV89" s="35">
        <f t="shared" si="94"/>
        <v>145000000</v>
      </c>
      <c r="AW89" s="478">
        <f t="shared" si="95"/>
        <v>100</v>
      </c>
      <c r="AX89" s="35"/>
      <c r="AY89" s="489">
        <f t="shared" si="96"/>
        <v>0</v>
      </c>
      <c r="AZ89" s="782">
        <f t="shared" si="78"/>
        <v>25000000</v>
      </c>
      <c r="BA89" s="782">
        <f t="shared" si="79"/>
        <v>17.241379310344829</v>
      </c>
      <c r="BB89" s="490">
        <f t="shared" si="61"/>
        <v>145000000</v>
      </c>
      <c r="BC89" s="718">
        <f t="shared" si="97"/>
        <v>100</v>
      </c>
    </row>
    <row r="90" spans="1:57">
      <c r="A90" s="30">
        <v>86</v>
      </c>
      <c r="B90" s="77" t="s">
        <v>90</v>
      </c>
      <c r="C90" s="239">
        <v>110000000</v>
      </c>
      <c r="D90" s="111">
        <v>141270000</v>
      </c>
      <c r="E90" s="621">
        <v>141270000</v>
      </c>
      <c r="F90" s="35"/>
      <c r="G90" s="434">
        <f t="shared" si="89"/>
        <v>0</v>
      </c>
      <c r="H90" s="35"/>
      <c r="I90" s="452" t="s">
        <v>28</v>
      </c>
      <c r="J90" s="35"/>
      <c r="K90" s="453">
        <f t="shared" si="80"/>
        <v>0</v>
      </c>
      <c r="L90" s="767">
        <f t="shared" si="81"/>
        <v>0</v>
      </c>
      <c r="M90" s="768">
        <f t="shared" si="82"/>
        <v>0</v>
      </c>
      <c r="N90" s="206"/>
      <c r="O90" s="455">
        <f t="shared" si="88"/>
        <v>0</v>
      </c>
      <c r="P90" s="176">
        <f t="shared" si="83"/>
        <v>0</v>
      </c>
      <c r="Q90" s="466">
        <f t="shared" si="84"/>
        <v>0</v>
      </c>
      <c r="R90" s="467"/>
      <c r="S90" s="98">
        <f t="shared" si="85"/>
        <v>0</v>
      </c>
      <c r="T90" s="96">
        <f t="shared" si="86"/>
        <v>0</v>
      </c>
      <c r="U90" s="98">
        <f t="shared" si="87"/>
        <v>0</v>
      </c>
      <c r="V90" s="89"/>
      <c r="W90" s="468">
        <f t="shared" si="65"/>
        <v>0</v>
      </c>
      <c r="X90" s="33">
        <f t="shared" si="66"/>
        <v>0</v>
      </c>
      <c r="Y90" s="468">
        <f t="shared" si="67"/>
        <v>0</v>
      </c>
      <c r="Z90" s="773">
        <f t="shared" si="68"/>
        <v>0</v>
      </c>
      <c r="AA90" s="773">
        <f t="shared" si="69"/>
        <v>0</v>
      </c>
      <c r="AB90" s="50">
        <v>81270000</v>
      </c>
      <c r="AC90" s="85">
        <f>AB90/D90*100</f>
        <v>57.52813760883415</v>
      </c>
      <c r="AD90" s="35">
        <f t="shared" si="71"/>
        <v>81270000</v>
      </c>
      <c r="AE90" s="85">
        <v>57.5</v>
      </c>
      <c r="AF90" s="261">
        <v>0</v>
      </c>
      <c r="AG90" s="261">
        <v>0</v>
      </c>
      <c r="AH90" s="35">
        <f t="shared" si="63"/>
        <v>81270000</v>
      </c>
      <c r="AI90" s="85">
        <f t="shared" si="64"/>
        <v>57.52813760883415</v>
      </c>
      <c r="AJ90" s="395"/>
      <c r="AK90" s="434">
        <f t="shared" si="98"/>
        <v>0</v>
      </c>
      <c r="AL90" s="469">
        <f t="shared" si="74"/>
        <v>81270000</v>
      </c>
      <c r="AM90" s="434">
        <f t="shared" si="99"/>
        <v>57.52813760883415</v>
      </c>
      <c r="AN90" s="777">
        <f t="shared" si="76"/>
        <v>81270000</v>
      </c>
      <c r="AO90" s="777">
        <f t="shared" si="77"/>
        <v>57.52813760883415</v>
      </c>
      <c r="AP90" s="35"/>
      <c r="AQ90" s="85">
        <f t="shared" si="90"/>
        <v>0</v>
      </c>
      <c r="AR90" s="35">
        <f t="shared" si="91"/>
        <v>81270000</v>
      </c>
      <c r="AS90" s="109">
        <f t="shared" si="92"/>
        <v>57.52813760883415</v>
      </c>
      <c r="AT90" s="50">
        <v>60000000</v>
      </c>
      <c r="AU90" s="85">
        <f t="shared" si="93"/>
        <v>42.471862391165857</v>
      </c>
      <c r="AV90" s="35">
        <f t="shared" si="94"/>
        <v>141270000</v>
      </c>
      <c r="AW90" s="478">
        <f t="shared" si="95"/>
        <v>100</v>
      </c>
      <c r="AX90" s="35"/>
      <c r="AY90" s="489">
        <f t="shared" si="96"/>
        <v>0</v>
      </c>
      <c r="AZ90" s="782">
        <f t="shared" si="78"/>
        <v>60000000</v>
      </c>
      <c r="BA90" s="782">
        <f t="shared" si="79"/>
        <v>42.471862391165857</v>
      </c>
      <c r="BB90" s="490">
        <f t="shared" si="61"/>
        <v>141270000</v>
      </c>
      <c r="BC90" s="718">
        <f t="shared" si="97"/>
        <v>100</v>
      </c>
    </row>
    <row r="91" spans="1:57">
      <c r="A91" s="48">
        <v>87</v>
      </c>
      <c r="B91" s="49" t="s">
        <v>91</v>
      </c>
      <c r="C91" s="239">
        <v>400000000</v>
      </c>
      <c r="D91" s="111">
        <v>411150000</v>
      </c>
      <c r="E91" s="433">
        <v>411150000</v>
      </c>
      <c r="F91" s="35"/>
      <c r="G91" s="434">
        <f t="shared" si="89"/>
        <v>0</v>
      </c>
      <c r="H91" s="35"/>
      <c r="I91" s="452" t="s">
        <v>28</v>
      </c>
      <c r="J91" s="35"/>
      <c r="K91" s="453">
        <f t="shared" si="80"/>
        <v>0</v>
      </c>
      <c r="L91" s="767">
        <f t="shared" si="81"/>
        <v>0</v>
      </c>
      <c r="M91" s="768">
        <f t="shared" si="82"/>
        <v>0</v>
      </c>
      <c r="N91" s="206"/>
      <c r="O91" s="455">
        <f t="shared" si="88"/>
        <v>0</v>
      </c>
      <c r="P91" s="176">
        <f t="shared" si="83"/>
        <v>0</v>
      </c>
      <c r="Q91" s="466">
        <f t="shared" si="84"/>
        <v>0</v>
      </c>
      <c r="R91" s="467"/>
      <c r="S91" s="98">
        <f t="shared" si="85"/>
        <v>0</v>
      </c>
      <c r="T91" s="96">
        <f t="shared" si="86"/>
        <v>0</v>
      </c>
      <c r="U91" s="98">
        <f t="shared" si="87"/>
        <v>0</v>
      </c>
      <c r="V91" s="89"/>
      <c r="W91" s="468">
        <f t="shared" si="65"/>
        <v>0</v>
      </c>
      <c r="X91" s="33">
        <f t="shared" si="66"/>
        <v>0</v>
      </c>
      <c r="Y91" s="468">
        <f t="shared" si="67"/>
        <v>0</v>
      </c>
      <c r="Z91" s="773">
        <f t="shared" si="68"/>
        <v>0</v>
      </c>
      <c r="AA91" s="773">
        <f t="shared" si="69"/>
        <v>0</v>
      </c>
      <c r="AB91" s="50">
        <v>276150000</v>
      </c>
      <c r="AC91" s="85">
        <f>AB91/D91*100</f>
        <v>67.165268150310112</v>
      </c>
      <c r="AD91" s="35">
        <f t="shared" si="71"/>
        <v>276150000</v>
      </c>
      <c r="AE91" s="85">
        <v>67.2</v>
      </c>
      <c r="AF91" s="261">
        <v>0</v>
      </c>
      <c r="AG91" s="261">
        <v>0</v>
      </c>
      <c r="AH91" s="35">
        <f t="shared" si="63"/>
        <v>276150000</v>
      </c>
      <c r="AI91" s="85">
        <f t="shared" si="64"/>
        <v>67.165268150310112</v>
      </c>
      <c r="AJ91" s="395"/>
      <c r="AK91" s="434">
        <f t="shared" si="98"/>
        <v>0</v>
      </c>
      <c r="AL91" s="469">
        <f t="shared" si="74"/>
        <v>276150000</v>
      </c>
      <c r="AM91" s="434">
        <f t="shared" si="99"/>
        <v>67.165268150310112</v>
      </c>
      <c r="AN91" s="777">
        <f t="shared" si="76"/>
        <v>276150000</v>
      </c>
      <c r="AO91" s="777">
        <f t="shared" si="77"/>
        <v>67.165268150310112</v>
      </c>
      <c r="AP91" s="206"/>
      <c r="AQ91" s="85">
        <f t="shared" si="90"/>
        <v>0</v>
      </c>
      <c r="AR91" s="35">
        <f t="shared" si="91"/>
        <v>276150000</v>
      </c>
      <c r="AS91" s="109">
        <f t="shared" si="92"/>
        <v>67.165268150310112</v>
      </c>
      <c r="AT91" s="50">
        <v>135000000</v>
      </c>
      <c r="AU91" s="85">
        <f t="shared" si="93"/>
        <v>32.834731849689895</v>
      </c>
      <c r="AV91" s="35">
        <f t="shared" si="94"/>
        <v>411150000</v>
      </c>
      <c r="AW91" s="478">
        <f t="shared" si="95"/>
        <v>100</v>
      </c>
      <c r="AX91" s="35"/>
      <c r="AY91" s="489">
        <f t="shared" si="96"/>
        <v>0</v>
      </c>
      <c r="AZ91" s="782">
        <f t="shared" si="78"/>
        <v>135000000</v>
      </c>
      <c r="BA91" s="782">
        <f t="shared" si="79"/>
        <v>32.834731849689895</v>
      </c>
      <c r="BB91" s="490">
        <f t="shared" si="61"/>
        <v>411150000</v>
      </c>
      <c r="BC91" s="718">
        <f t="shared" si="97"/>
        <v>100</v>
      </c>
      <c r="BE91" s="256"/>
    </row>
    <row r="92" spans="1:57">
      <c r="A92" s="30">
        <v>88</v>
      </c>
      <c r="B92" s="77" t="s">
        <v>92</v>
      </c>
      <c r="C92" s="239">
        <v>29865000</v>
      </c>
      <c r="D92" s="111">
        <v>29865000</v>
      </c>
      <c r="E92" s="433">
        <v>229865000</v>
      </c>
      <c r="F92" s="35"/>
      <c r="G92" s="434">
        <f t="shared" si="89"/>
        <v>0</v>
      </c>
      <c r="H92" s="35"/>
      <c r="I92" s="452" t="s">
        <v>28</v>
      </c>
      <c r="J92" s="35"/>
      <c r="K92" s="453">
        <f t="shared" si="80"/>
        <v>0</v>
      </c>
      <c r="L92" s="767">
        <f t="shared" si="81"/>
        <v>0</v>
      </c>
      <c r="M92" s="768">
        <f t="shared" si="82"/>
        <v>0</v>
      </c>
      <c r="N92" s="205"/>
      <c r="O92" s="455">
        <f t="shared" si="88"/>
        <v>0</v>
      </c>
      <c r="P92" s="176">
        <f t="shared" si="83"/>
        <v>0</v>
      </c>
      <c r="Q92" s="466">
        <f t="shared" si="84"/>
        <v>0</v>
      </c>
      <c r="R92" s="473"/>
      <c r="S92" s="98">
        <f t="shared" si="85"/>
        <v>0</v>
      </c>
      <c r="T92" s="96">
        <f t="shared" si="86"/>
        <v>0</v>
      </c>
      <c r="U92" s="98">
        <f t="shared" si="87"/>
        <v>0</v>
      </c>
      <c r="V92" s="89"/>
      <c r="W92" s="468">
        <f t="shared" si="65"/>
        <v>0</v>
      </c>
      <c r="X92" s="33">
        <f t="shared" si="66"/>
        <v>0</v>
      </c>
      <c r="Y92" s="468">
        <f t="shared" si="67"/>
        <v>0</v>
      </c>
      <c r="Z92" s="773">
        <f t="shared" si="68"/>
        <v>0</v>
      </c>
      <c r="AA92" s="773">
        <f t="shared" si="69"/>
        <v>0</v>
      </c>
      <c r="AB92" s="50"/>
      <c r="AC92" s="85">
        <f t="shared" si="70"/>
        <v>0</v>
      </c>
      <c r="AD92" s="35">
        <f t="shared" si="71"/>
        <v>0</v>
      </c>
      <c r="AE92" s="85">
        <f t="shared" si="72"/>
        <v>0</v>
      </c>
      <c r="AF92" s="261">
        <v>0</v>
      </c>
      <c r="AG92" s="261">
        <v>0</v>
      </c>
      <c r="AH92" s="35">
        <f t="shared" si="63"/>
        <v>0</v>
      </c>
      <c r="AI92" s="261">
        <v>0</v>
      </c>
      <c r="AJ92" s="395"/>
      <c r="AK92" s="434">
        <f t="shared" si="98"/>
        <v>0</v>
      </c>
      <c r="AL92" s="469">
        <f t="shared" si="74"/>
        <v>0</v>
      </c>
      <c r="AM92" s="434">
        <f t="shared" si="99"/>
        <v>0</v>
      </c>
      <c r="AN92" s="777">
        <f t="shared" si="76"/>
        <v>0</v>
      </c>
      <c r="AO92" s="777">
        <f t="shared" si="77"/>
        <v>0</v>
      </c>
      <c r="AP92" s="236"/>
      <c r="AQ92" s="85">
        <f t="shared" si="90"/>
        <v>0</v>
      </c>
      <c r="AR92" s="35">
        <f t="shared" si="91"/>
        <v>0</v>
      </c>
      <c r="AS92" s="109">
        <f t="shared" si="92"/>
        <v>0</v>
      </c>
      <c r="AT92" s="50">
        <v>63050000</v>
      </c>
      <c r="AU92" s="85">
        <f t="shared" si="93"/>
        <v>27.429143192743567</v>
      </c>
      <c r="AV92" s="35">
        <f t="shared" si="94"/>
        <v>63050000</v>
      </c>
      <c r="AW92" s="85">
        <f t="shared" si="95"/>
        <v>27.429143192743567</v>
      </c>
      <c r="AX92" s="35">
        <v>107414100</v>
      </c>
      <c r="AY92" s="489">
        <f t="shared" si="96"/>
        <v>46.729210623626912</v>
      </c>
      <c r="AZ92" s="782">
        <f t="shared" si="78"/>
        <v>170464100</v>
      </c>
      <c r="BA92" s="782">
        <f t="shared" si="79"/>
        <v>74.158353816370479</v>
      </c>
      <c r="BB92" s="742">
        <v>202164100</v>
      </c>
      <c r="BC92" s="743">
        <f t="shared" si="97"/>
        <v>87.949057055228067</v>
      </c>
    </row>
    <row r="93" spans="1:57" ht="21">
      <c r="A93" s="48">
        <v>89</v>
      </c>
      <c r="B93" s="49" t="s">
        <v>93</v>
      </c>
      <c r="C93" s="239">
        <v>95425900</v>
      </c>
      <c r="D93" s="111">
        <v>95425900</v>
      </c>
      <c r="E93" s="433">
        <v>95425900</v>
      </c>
      <c r="F93" s="35"/>
      <c r="G93" s="434">
        <f t="shared" si="89"/>
        <v>0</v>
      </c>
      <c r="H93" s="35"/>
      <c r="I93" s="452" t="s">
        <v>28</v>
      </c>
      <c r="J93" s="35"/>
      <c r="K93" s="453">
        <f t="shared" si="80"/>
        <v>0</v>
      </c>
      <c r="L93" s="767">
        <f t="shared" si="81"/>
        <v>0</v>
      </c>
      <c r="M93" s="768">
        <f t="shared" si="82"/>
        <v>0</v>
      </c>
      <c r="N93" s="205">
        <v>25344650</v>
      </c>
      <c r="O93" s="455">
        <f t="shared" si="88"/>
        <v>26.559508477258269</v>
      </c>
      <c r="P93" s="176">
        <f t="shared" si="83"/>
        <v>25344650</v>
      </c>
      <c r="Q93" s="466">
        <f t="shared" si="84"/>
        <v>26.559508477258269</v>
      </c>
      <c r="R93" s="7">
        <v>11050000</v>
      </c>
      <c r="S93" s="98">
        <f t="shared" si="85"/>
        <v>11.579665478659358</v>
      </c>
      <c r="T93" s="96">
        <f t="shared" si="86"/>
        <v>36394650</v>
      </c>
      <c r="U93" s="98">
        <f t="shared" si="87"/>
        <v>38.139173955917627</v>
      </c>
      <c r="V93" s="89"/>
      <c r="W93" s="468">
        <f t="shared" si="65"/>
        <v>0</v>
      </c>
      <c r="X93" s="33">
        <f t="shared" si="66"/>
        <v>36394650</v>
      </c>
      <c r="Y93" s="468">
        <f t="shared" si="67"/>
        <v>38.139173955917627</v>
      </c>
      <c r="Z93" s="773">
        <f t="shared" si="68"/>
        <v>36394650</v>
      </c>
      <c r="AA93" s="773">
        <f t="shared" si="69"/>
        <v>38.139173955917627</v>
      </c>
      <c r="AB93" s="50"/>
      <c r="AC93" s="85">
        <f t="shared" si="70"/>
        <v>0</v>
      </c>
      <c r="AD93" s="35">
        <f t="shared" si="71"/>
        <v>36394650</v>
      </c>
      <c r="AE93" s="85">
        <f t="shared" si="72"/>
        <v>38.139173955917627</v>
      </c>
      <c r="AF93" s="261">
        <v>0</v>
      </c>
      <c r="AG93" s="261">
        <v>0</v>
      </c>
      <c r="AH93" s="35">
        <f t="shared" si="63"/>
        <v>36394650</v>
      </c>
      <c r="AI93" s="85">
        <f t="shared" si="64"/>
        <v>38.139173955917627</v>
      </c>
      <c r="AJ93" s="395">
        <v>3600000</v>
      </c>
      <c r="AK93" s="434">
        <f t="shared" si="98"/>
        <v>3.7725606989297458E-2</v>
      </c>
      <c r="AL93" s="469">
        <f t="shared" si="74"/>
        <v>39994650</v>
      </c>
      <c r="AM93" s="434">
        <f t="shared" si="99"/>
        <v>41.911734654847372</v>
      </c>
      <c r="AN93" s="777">
        <f t="shared" si="76"/>
        <v>3600000</v>
      </c>
      <c r="AO93" s="777">
        <f t="shared" si="77"/>
        <v>3.7725606989297458E-2</v>
      </c>
      <c r="AP93" s="50"/>
      <c r="AQ93" s="85">
        <f t="shared" si="90"/>
        <v>0</v>
      </c>
      <c r="AR93" s="35">
        <f t="shared" si="91"/>
        <v>39994650</v>
      </c>
      <c r="AS93" s="109">
        <f t="shared" si="92"/>
        <v>41.911734654847372</v>
      </c>
      <c r="AT93" s="50">
        <v>44320000</v>
      </c>
      <c r="AU93" s="85">
        <f t="shared" si="93"/>
        <v>46.444413937935089</v>
      </c>
      <c r="AV93" s="35">
        <f t="shared" si="94"/>
        <v>84314650</v>
      </c>
      <c r="AW93" s="85">
        <f t="shared" si="95"/>
        <v>88.356148592782461</v>
      </c>
      <c r="AX93" s="35"/>
      <c r="AY93" s="489">
        <f t="shared" si="96"/>
        <v>0</v>
      </c>
      <c r="AZ93" s="782">
        <f t="shared" si="78"/>
        <v>44320000</v>
      </c>
      <c r="BA93" s="782">
        <f t="shared" si="79"/>
        <v>46.444413937935089</v>
      </c>
      <c r="BB93" s="742">
        <f t="shared" ref="BB93:BB102" si="100">F93+H93+J93+N93+R93+V93+AB93+AF93+AJ93+AP93+AT93+AX93</f>
        <v>84314650</v>
      </c>
      <c r="BC93" s="743">
        <f t="shared" si="97"/>
        <v>88.356148592782461</v>
      </c>
    </row>
    <row r="94" spans="1:57">
      <c r="A94" s="30">
        <v>90</v>
      </c>
      <c r="B94" s="49" t="s">
        <v>94</v>
      </c>
      <c r="C94" s="239">
        <v>308132000</v>
      </c>
      <c r="D94" s="111">
        <v>334623000</v>
      </c>
      <c r="E94" s="433">
        <v>378373000</v>
      </c>
      <c r="F94" s="35"/>
      <c r="G94" s="434">
        <f t="shared" si="89"/>
        <v>0</v>
      </c>
      <c r="H94" s="35"/>
      <c r="I94" s="452" t="s">
        <v>28</v>
      </c>
      <c r="J94" s="35"/>
      <c r="K94" s="453">
        <f t="shared" si="80"/>
        <v>0</v>
      </c>
      <c r="L94" s="767">
        <f t="shared" si="81"/>
        <v>0</v>
      </c>
      <c r="M94" s="768">
        <f t="shared" si="82"/>
        <v>0</v>
      </c>
      <c r="N94" s="206"/>
      <c r="O94" s="455">
        <f t="shared" si="88"/>
        <v>0</v>
      </c>
      <c r="P94" s="176">
        <f t="shared" si="83"/>
        <v>0</v>
      </c>
      <c r="Q94" s="466">
        <f t="shared" si="84"/>
        <v>0</v>
      </c>
      <c r="R94" s="206"/>
      <c r="S94" s="98">
        <f t="shared" si="85"/>
        <v>0</v>
      </c>
      <c r="T94" s="96">
        <f t="shared" si="86"/>
        <v>0</v>
      </c>
      <c r="U94" s="98">
        <f t="shared" si="87"/>
        <v>0</v>
      </c>
      <c r="V94" s="35">
        <v>30944000</v>
      </c>
      <c r="W94" s="33">
        <f t="shared" si="65"/>
        <v>10.042449339893292</v>
      </c>
      <c r="X94" s="33">
        <f t="shared" si="66"/>
        <v>30944000</v>
      </c>
      <c r="Y94" s="468">
        <f t="shared" si="67"/>
        <v>10.042449339893292</v>
      </c>
      <c r="Z94" s="773">
        <f t="shared" si="68"/>
        <v>30944000</v>
      </c>
      <c r="AA94" s="773">
        <f t="shared" si="69"/>
        <v>10.042449339893292</v>
      </c>
      <c r="AB94" s="255">
        <v>3983000</v>
      </c>
      <c r="AC94" s="85">
        <f t="shared" si="70"/>
        <v>1.2926278348240365</v>
      </c>
      <c r="AD94" s="35">
        <f t="shared" si="71"/>
        <v>34927000</v>
      </c>
      <c r="AE94" s="85">
        <f t="shared" si="72"/>
        <v>11.335077174717329</v>
      </c>
      <c r="AF94" s="261">
        <v>0</v>
      </c>
      <c r="AG94" s="261">
        <v>0</v>
      </c>
      <c r="AH94" s="35">
        <f t="shared" si="63"/>
        <v>34927000</v>
      </c>
      <c r="AI94" s="85">
        <f t="shared" si="64"/>
        <v>10.437716474958386</v>
      </c>
      <c r="AJ94" s="395">
        <v>80567800</v>
      </c>
      <c r="AK94" s="434">
        <f t="shared" si="98"/>
        <v>0.24077185369804227</v>
      </c>
      <c r="AL94" s="469">
        <f t="shared" si="74"/>
        <v>115494800</v>
      </c>
      <c r="AM94" s="434">
        <f t="shared" si="99"/>
        <v>34.514901844762612</v>
      </c>
      <c r="AN94" s="777">
        <f t="shared" si="76"/>
        <v>84550800</v>
      </c>
      <c r="AO94" s="777">
        <f t="shared" si="77"/>
        <v>1.5333996885220789</v>
      </c>
      <c r="AP94" s="35">
        <v>11360000</v>
      </c>
      <c r="AQ94" s="85">
        <f t="shared" si="90"/>
        <v>3.0023283902392612</v>
      </c>
      <c r="AR94" s="35">
        <f t="shared" si="91"/>
        <v>126854800</v>
      </c>
      <c r="AS94" s="109">
        <f t="shared" si="92"/>
        <v>33.526387982229181</v>
      </c>
      <c r="AT94" s="236">
        <v>27352400</v>
      </c>
      <c r="AU94" s="85">
        <f t="shared" si="93"/>
        <v>7.228951325808131</v>
      </c>
      <c r="AV94" s="35">
        <f t="shared" si="94"/>
        <v>154207200</v>
      </c>
      <c r="AW94" s="85">
        <f t="shared" si="95"/>
        <v>40.755339308037307</v>
      </c>
      <c r="AX94" s="35">
        <v>207443000</v>
      </c>
      <c r="AY94" s="489">
        <f t="shared" si="96"/>
        <v>54.825000726796048</v>
      </c>
      <c r="AZ94" s="782">
        <f t="shared" si="78"/>
        <v>246155400</v>
      </c>
      <c r="BA94" s="782">
        <f t="shared" si="79"/>
        <v>65.056280442843445</v>
      </c>
      <c r="BB94" s="490">
        <f t="shared" si="100"/>
        <v>361650200</v>
      </c>
      <c r="BC94" s="492">
        <f t="shared" si="97"/>
        <v>95.580340034833355</v>
      </c>
    </row>
    <row r="95" spans="1:57">
      <c r="A95" s="48">
        <v>91</v>
      </c>
      <c r="B95" s="77" t="s">
        <v>95</v>
      </c>
      <c r="C95" s="239">
        <v>24439400000</v>
      </c>
      <c r="D95" s="111">
        <v>24439400000</v>
      </c>
      <c r="E95" s="433">
        <v>24439400000</v>
      </c>
      <c r="F95" s="35"/>
      <c r="G95" s="434">
        <f t="shared" si="89"/>
        <v>0</v>
      </c>
      <c r="H95" s="35"/>
      <c r="I95" s="452" t="s">
        <v>28</v>
      </c>
      <c r="J95" s="35"/>
      <c r="K95" s="453">
        <f t="shared" si="80"/>
        <v>0</v>
      </c>
      <c r="L95" s="767">
        <f t="shared" si="81"/>
        <v>0</v>
      </c>
      <c r="M95" s="768">
        <f t="shared" si="82"/>
        <v>0</v>
      </c>
      <c r="N95" s="206"/>
      <c r="O95" s="455">
        <f t="shared" si="88"/>
        <v>0</v>
      </c>
      <c r="P95" s="176">
        <f t="shared" si="83"/>
        <v>0</v>
      </c>
      <c r="Q95" s="466">
        <f t="shared" si="84"/>
        <v>0</v>
      </c>
      <c r="R95" s="206"/>
      <c r="S95" s="98">
        <f t="shared" si="85"/>
        <v>0</v>
      </c>
      <c r="T95" s="96">
        <f t="shared" si="86"/>
        <v>0</v>
      </c>
      <c r="U95" s="98">
        <f t="shared" si="87"/>
        <v>0</v>
      </c>
      <c r="V95" s="35">
        <v>12146730000</v>
      </c>
      <c r="W95" s="34">
        <f t="shared" si="65"/>
        <v>49.701424748561749</v>
      </c>
      <c r="X95" s="33">
        <f t="shared" si="66"/>
        <v>12146730000</v>
      </c>
      <c r="Y95" s="468">
        <f t="shared" si="67"/>
        <v>49.701424748561749</v>
      </c>
      <c r="Z95" s="773">
        <f t="shared" si="68"/>
        <v>12146730000</v>
      </c>
      <c r="AA95" s="773">
        <f t="shared" si="69"/>
        <v>49.701424748561749</v>
      </c>
      <c r="AB95" s="50"/>
      <c r="AC95" s="85">
        <f t="shared" si="70"/>
        <v>0</v>
      </c>
      <c r="AD95" s="35">
        <f t="shared" si="71"/>
        <v>12146730000</v>
      </c>
      <c r="AE95" s="85">
        <f t="shared" si="72"/>
        <v>49.701424748561749</v>
      </c>
      <c r="AF95" s="261">
        <v>0</v>
      </c>
      <c r="AG95" s="261">
        <v>0</v>
      </c>
      <c r="AH95" s="35">
        <f t="shared" si="63"/>
        <v>12146730000</v>
      </c>
      <c r="AI95" s="261">
        <v>0</v>
      </c>
      <c r="AJ95" s="395"/>
      <c r="AK95" s="434">
        <f t="shared" si="98"/>
        <v>0</v>
      </c>
      <c r="AL95" s="469">
        <f t="shared" si="74"/>
        <v>12146730000</v>
      </c>
      <c r="AM95" s="434">
        <f t="shared" si="99"/>
        <v>49.701424748561749</v>
      </c>
      <c r="AN95" s="777">
        <f t="shared" si="76"/>
        <v>0</v>
      </c>
      <c r="AO95" s="777">
        <f t="shared" si="77"/>
        <v>0</v>
      </c>
      <c r="AP95" s="35"/>
      <c r="AQ95" s="85">
        <f t="shared" si="90"/>
        <v>0</v>
      </c>
      <c r="AR95" s="35">
        <f t="shared" si="91"/>
        <v>12146730000</v>
      </c>
      <c r="AS95" s="109">
        <f t="shared" si="92"/>
        <v>49.701424748561749</v>
      </c>
      <c r="AT95" s="50"/>
      <c r="AU95" s="85">
        <f t="shared" si="93"/>
        <v>0</v>
      </c>
      <c r="AV95" s="35">
        <f t="shared" si="94"/>
        <v>12146730000</v>
      </c>
      <c r="AW95" s="85">
        <f t="shared" si="95"/>
        <v>49.701424748561749</v>
      </c>
      <c r="AX95" s="35"/>
      <c r="AY95" s="489">
        <f t="shared" si="96"/>
        <v>0</v>
      </c>
      <c r="AZ95" s="782">
        <f t="shared" si="78"/>
        <v>0</v>
      </c>
      <c r="BA95" s="782">
        <f t="shared" si="79"/>
        <v>0</v>
      </c>
      <c r="BB95" s="490">
        <f t="shared" si="100"/>
        <v>12146730000</v>
      </c>
      <c r="BC95" s="492">
        <f t="shared" si="97"/>
        <v>49.701424748561749</v>
      </c>
    </row>
    <row r="96" spans="1:57">
      <c r="A96" s="30">
        <v>92</v>
      </c>
      <c r="B96" s="49" t="s">
        <v>96</v>
      </c>
      <c r="C96" s="89">
        <v>256165000</v>
      </c>
      <c r="D96" s="111">
        <v>256165000</v>
      </c>
      <c r="E96" s="433">
        <v>256165000</v>
      </c>
      <c r="F96" s="35"/>
      <c r="G96" s="434">
        <f t="shared" si="89"/>
        <v>0</v>
      </c>
      <c r="H96" s="35"/>
      <c r="I96" s="452" t="s">
        <v>28</v>
      </c>
      <c r="J96" s="35"/>
      <c r="K96" s="453">
        <f t="shared" si="80"/>
        <v>0</v>
      </c>
      <c r="L96" s="767">
        <f t="shared" si="81"/>
        <v>0</v>
      </c>
      <c r="M96" s="768">
        <f t="shared" si="82"/>
        <v>0</v>
      </c>
      <c r="N96" s="206">
        <v>13335500</v>
      </c>
      <c r="O96" s="455">
        <f t="shared" si="88"/>
        <v>5.2058243710108716</v>
      </c>
      <c r="P96" s="176">
        <f t="shared" si="83"/>
        <v>13335500</v>
      </c>
      <c r="Q96" s="466">
        <f t="shared" si="84"/>
        <v>5.2058243710108716</v>
      </c>
      <c r="R96" s="206"/>
      <c r="S96" s="98">
        <f t="shared" si="85"/>
        <v>0</v>
      </c>
      <c r="T96" s="96">
        <f t="shared" si="86"/>
        <v>13335500</v>
      </c>
      <c r="U96" s="98">
        <f t="shared" si="87"/>
        <v>5.2058243710108716</v>
      </c>
      <c r="V96" s="35"/>
      <c r="W96" s="468">
        <f t="shared" si="65"/>
        <v>0</v>
      </c>
      <c r="X96" s="33">
        <f t="shared" si="66"/>
        <v>13335500</v>
      </c>
      <c r="Y96" s="468">
        <f t="shared" si="67"/>
        <v>5.2058243710108716</v>
      </c>
      <c r="Z96" s="773">
        <f t="shared" si="68"/>
        <v>13335500</v>
      </c>
      <c r="AA96" s="773">
        <f t="shared" si="69"/>
        <v>5.2058243710108716</v>
      </c>
      <c r="AB96" s="255">
        <v>86416000</v>
      </c>
      <c r="AC96" s="85">
        <f t="shared" si="70"/>
        <v>33.73450705599906</v>
      </c>
      <c r="AD96" s="35">
        <f t="shared" si="71"/>
        <v>99751500</v>
      </c>
      <c r="AE96" s="85">
        <f t="shared" si="72"/>
        <v>38.94033142700993</v>
      </c>
      <c r="AF96" s="261">
        <v>43395000</v>
      </c>
      <c r="AG96" s="85">
        <f t="shared" si="62"/>
        <v>16.940253352331506</v>
      </c>
      <c r="AH96" s="35">
        <f t="shared" si="63"/>
        <v>143146500</v>
      </c>
      <c r="AI96" s="85">
        <f t="shared" si="64"/>
        <v>55.880584779341433</v>
      </c>
      <c r="AJ96" s="395"/>
      <c r="AK96" s="434">
        <f t="shared" si="98"/>
        <v>0</v>
      </c>
      <c r="AL96" s="469">
        <f t="shared" si="74"/>
        <v>143146500</v>
      </c>
      <c r="AM96" s="434">
        <f t="shared" si="99"/>
        <v>55.880584779341433</v>
      </c>
      <c r="AN96" s="777">
        <f t="shared" si="76"/>
        <v>129811000</v>
      </c>
      <c r="AO96" s="777">
        <f t="shared" si="77"/>
        <v>50.67476040833057</v>
      </c>
      <c r="AP96" s="35"/>
      <c r="AQ96" s="85">
        <f t="shared" si="90"/>
        <v>0</v>
      </c>
      <c r="AR96" s="35">
        <f t="shared" si="91"/>
        <v>143146500</v>
      </c>
      <c r="AS96" s="109">
        <f t="shared" si="92"/>
        <v>55.880584779341433</v>
      </c>
      <c r="AT96" s="50">
        <v>66052500</v>
      </c>
      <c r="AU96" s="85">
        <f t="shared" si="93"/>
        <v>25.785138484960868</v>
      </c>
      <c r="AV96" s="35">
        <f t="shared" si="94"/>
        <v>209199000</v>
      </c>
      <c r="AW96" s="85">
        <f t="shared" si="95"/>
        <v>81.665723264302301</v>
      </c>
      <c r="AX96" s="35">
        <v>42900000</v>
      </c>
      <c r="AY96" s="489">
        <f t="shared" si="96"/>
        <v>16.747018523217459</v>
      </c>
      <c r="AZ96" s="782">
        <f t="shared" si="78"/>
        <v>108952500</v>
      </c>
      <c r="BA96" s="782">
        <f t="shared" si="79"/>
        <v>42.532157008178331</v>
      </c>
      <c r="BB96" s="490">
        <f t="shared" si="100"/>
        <v>252099000</v>
      </c>
      <c r="BC96" s="492">
        <f t="shared" si="97"/>
        <v>98.412741787519764</v>
      </c>
    </row>
    <row r="97" spans="1:56" ht="21">
      <c r="A97" s="48">
        <v>93</v>
      </c>
      <c r="B97" s="494" t="s">
        <v>98</v>
      </c>
      <c r="C97" s="408">
        <v>180000000</v>
      </c>
      <c r="D97" s="445">
        <v>180000000</v>
      </c>
      <c r="E97" s="623">
        <v>130000000</v>
      </c>
      <c r="F97" s="35"/>
      <c r="G97" s="434">
        <f t="shared" si="89"/>
        <v>0</v>
      </c>
      <c r="H97" s="35"/>
      <c r="I97" s="452" t="s">
        <v>28</v>
      </c>
      <c r="J97" s="35"/>
      <c r="K97" s="453">
        <f t="shared" si="80"/>
        <v>0</v>
      </c>
      <c r="L97" s="767">
        <f t="shared" si="81"/>
        <v>0</v>
      </c>
      <c r="M97" s="768">
        <f t="shared" si="82"/>
        <v>0</v>
      </c>
      <c r="N97" s="206"/>
      <c r="O97" s="455">
        <f t="shared" si="88"/>
        <v>0</v>
      </c>
      <c r="P97" s="176">
        <f t="shared" si="83"/>
        <v>0</v>
      </c>
      <c r="Q97" s="466">
        <f t="shared" si="84"/>
        <v>0</v>
      </c>
      <c r="R97" s="206"/>
      <c r="S97" s="98">
        <f t="shared" si="85"/>
        <v>0</v>
      </c>
      <c r="T97" s="96">
        <f t="shared" si="86"/>
        <v>0</v>
      </c>
      <c r="U97" s="98">
        <f t="shared" si="87"/>
        <v>0</v>
      </c>
      <c r="V97" s="35"/>
      <c r="W97" s="468">
        <f t="shared" si="65"/>
        <v>0</v>
      </c>
      <c r="X97" s="33">
        <f t="shared" si="66"/>
        <v>0</v>
      </c>
      <c r="Y97" s="468">
        <f t="shared" si="67"/>
        <v>0</v>
      </c>
      <c r="Z97" s="773">
        <f t="shared" si="68"/>
        <v>0</v>
      </c>
      <c r="AA97" s="773">
        <f t="shared" si="69"/>
        <v>0</v>
      </c>
      <c r="AB97" s="236"/>
      <c r="AC97" s="85">
        <f t="shared" si="70"/>
        <v>0</v>
      </c>
      <c r="AD97" s="35">
        <f t="shared" si="71"/>
        <v>0</v>
      </c>
      <c r="AE97" s="85">
        <f t="shared" si="72"/>
        <v>0</v>
      </c>
      <c r="AF97" s="261">
        <v>130000000</v>
      </c>
      <c r="AG97" s="85">
        <f t="shared" si="62"/>
        <v>72.222222222222214</v>
      </c>
      <c r="AH97" s="35">
        <f t="shared" si="63"/>
        <v>130000000</v>
      </c>
      <c r="AI97" s="85">
        <f t="shared" si="64"/>
        <v>72.222222222222214</v>
      </c>
      <c r="AJ97" s="395"/>
      <c r="AK97" s="434">
        <f t="shared" si="98"/>
        <v>0</v>
      </c>
      <c r="AL97" s="469">
        <f t="shared" si="74"/>
        <v>130000000</v>
      </c>
      <c r="AM97" s="434">
        <f t="shared" si="99"/>
        <v>72.222222222222214</v>
      </c>
      <c r="AN97" s="777">
        <f t="shared" si="76"/>
        <v>130000000</v>
      </c>
      <c r="AO97" s="777">
        <f t="shared" si="77"/>
        <v>72.222222222222214</v>
      </c>
      <c r="AP97" s="35"/>
      <c r="AQ97" s="85">
        <f t="shared" si="90"/>
        <v>0</v>
      </c>
      <c r="AR97" s="35">
        <f t="shared" si="91"/>
        <v>130000000</v>
      </c>
      <c r="AS97" s="109">
        <f t="shared" si="92"/>
        <v>100</v>
      </c>
      <c r="AT97" s="50"/>
      <c r="AU97" s="85">
        <f t="shared" si="93"/>
        <v>0</v>
      </c>
      <c r="AV97" s="35">
        <f t="shared" si="94"/>
        <v>130000000</v>
      </c>
      <c r="AW97" s="478">
        <f t="shared" si="95"/>
        <v>100</v>
      </c>
      <c r="AX97" s="35"/>
      <c r="AY97" s="489">
        <f t="shared" si="96"/>
        <v>0</v>
      </c>
      <c r="AZ97" s="782">
        <f t="shared" si="78"/>
        <v>0</v>
      </c>
      <c r="BA97" s="782">
        <f t="shared" si="79"/>
        <v>0</v>
      </c>
      <c r="BB97" s="490">
        <f t="shared" si="100"/>
        <v>130000000</v>
      </c>
      <c r="BC97" s="718">
        <f t="shared" si="97"/>
        <v>100</v>
      </c>
      <c r="BD97" s="259"/>
    </row>
    <row r="98" spans="1:56" ht="21">
      <c r="A98" s="30">
        <v>94</v>
      </c>
      <c r="B98" s="577" t="s">
        <v>99</v>
      </c>
      <c r="C98" s="89">
        <v>125000000</v>
      </c>
      <c r="D98" s="111">
        <v>125000000</v>
      </c>
      <c r="E98" s="442">
        <v>125000000</v>
      </c>
      <c r="F98" s="35"/>
      <c r="G98" s="434">
        <f t="shared" si="89"/>
        <v>0</v>
      </c>
      <c r="H98" s="35"/>
      <c r="I98" s="452" t="s">
        <v>28</v>
      </c>
      <c r="J98" s="35"/>
      <c r="K98" s="453">
        <f t="shared" si="80"/>
        <v>0</v>
      </c>
      <c r="L98" s="767">
        <f t="shared" si="81"/>
        <v>0</v>
      </c>
      <c r="M98" s="768">
        <f t="shared" si="82"/>
        <v>0</v>
      </c>
      <c r="N98" s="206"/>
      <c r="O98" s="455">
        <f t="shared" si="88"/>
        <v>0</v>
      </c>
      <c r="P98" s="176">
        <f t="shared" si="83"/>
        <v>0</v>
      </c>
      <c r="Q98" s="466">
        <f t="shared" si="84"/>
        <v>0</v>
      </c>
      <c r="R98" s="206"/>
      <c r="S98" s="98">
        <f t="shared" si="85"/>
        <v>0</v>
      </c>
      <c r="T98" s="96">
        <f t="shared" si="86"/>
        <v>0</v>
      </c>
      <c r="U98" s="98">
        <f t="shared" si="87"/>
        <v>0</v>
      </c>
      <c r="V98" s="35"/>
      <c r="W98" s="468">
        <f t="shared" si="65"/>
        <v>0</v>
      </c>
      <c r="X98" s="33">
        <f t="shared" si="66"/>
        <v>0</v>
      </c>
      <c r="Y98" s="468">
        <f t="shared" si="67"/>
        <v>0</v>
      </c>
      <c r="Z98" s="773">
        <f t="shared" si="68"/>
        <v>0</v>
      </c>
      <c r="AA98" s="773">
        <f t="shared" si="69"/>
        <v>0</v>
      </c>
      <c r="AB98" s="236">
        <v>75000000</v>
      </c>
      <c r="AC98" s="85">
        <f t="shared" si="70"/>
        <v>60</v>
      </c>
      <c r="AD98" s="35">
        <f t="shared" si="71"/>
        <v>75000000</v>
      </c>
      <c r="AE98" s="85">
        <f t="shared" si="72"/>
        <v>60</v>
      </c>
      <c r="AF98" s="261">
        <v>0</v>
      </c>
      <c r="AG98" s="261">
        <v>0</v>
      </c>
      <c r="AH98" s="35">
        <f t="shared" si="63"/>
        <v>75000000</v>
      </c>
      <c r="AI98" s="478">
        <f t="shared" si="64"/>
        <v>60</v>
      </c>
      <c r="AJ98" s="395"/>
      <c r="AK98" s="434">
        <f t="shared" si="98"/>
        <v>0</v>
      </c>
      <c r="AL98" s="469">
        <f t="shared" si="74"/>
        <v>75000000</v>
      </c>
      <c r="AM98" s="434">
        <f t="shared" si="99"/>
        <v>60</v>
      </c>
      <c r="AN98" s="777">
        <f t="shared" si="76"/>
        <v>75000000</v>
      </c>
      <c r="AO98" s="777">
        <f t="shared" si="77"/>
        <v>60</v>
      </c>
      <c r="AP98" s="35"/>
      <c r="AQ98" s="85">
        <f t="shared" si="90"/>
        <v>0</v>
      </c>
      <c r="AR98" s="35">
        <f t="shared" si="91"/>
        <v>75000000</v>
      </c>
      <c r="AS98" s="109">
        <f t="shared" si="92"/>
        <v>60</v>
      </c>
      <c r="AT98" s="50">
        <v>50000000</v>
      </c>
      <c r="AU98" s="85">
        <f t="shared" si="93"/>
        <v>40</v>
      </c>
      <c r="AV98" s="35">
        <f t="shared" si="94"/>
        <v>125000000</v>
      </c>
      <c r="AW98" s="478">
        <f t="shared" si="95"/>
        <v>100</v>
      </c>
      <c r="AX98" s="35"/>
      <c r="AY98" s="489">
        <f t="shared" si="96"/>
        <v>0</v>
      </c>
      <c r="AZ98" s="782">
        <f t="shared" si="78"/>
        <v>50000000</v>
      </c>
      <c r="BA98" s="782">
        <f t="shared" si="79"/>
        <v>40</v>
      </c>
      <c r="BB98" s="490">
        <f t="shared" si="100"/>
        <v>125000000</v>
      </c>
      <c r="BC98" s="718">
        <f t="shared" si="97"/>
        <v>100</v>
      </c>
    </row>
    <row r="99" spans="1:56">
      <c r="A99" s="48">
        <v>95</v>
      </c>
      <c r="B99" s="49" t="s">
        <v>100</v>
      </c>
      <c r="C99" s="89">
        <v>125000000</v>
      </c>
      <c r="D99" s="111">
        <v>125000000</v>
      </c>
      <c r="E99" s="433">
        <v>125000000</v>
      </c>
      <c r="F99" s="35"/>
      <c r="G99" s="434">
        <f t="shared" si="89"/>
        <v>0</v>
      </c>
      <c r="H99" s="35"/>
      <c r="I99" s="452" t="s">
        <v>28</v>
      </c>
      <c r="J99" s="35"/>
      <c r="K99" s="453">
        <f t="shared" si="80"/>
        <v>0</v>
      </c>
      <c r="L99" s="767">
        <f t="shared" si="81"/>
        <v>0</v>
      </c>
      <c r="M99" s="768">
        <f t="shared" si="82"/>
        <v>0</v>
      </c>
      <c r="N99" s="206"/>
      <c r="O99" s="455">
        <f t="shared" si="88"/>
        <v>0</v>
      </c>
      <c r="P99" s="176">
        <f t="shared" si="83"/>
        <v>0</v>
      </c>
      <c r="Q99" s="466">
        <f t="shared" si="84"/>
        <v>0</v>
      </c>
      <c r="R99" s="206"/>
      <c r="S99" s="98">
        <f t="shared" si="85"/>
        <v>0</v>
      </c>
      <c r="T99" s="96">
        <f t="shared" si="86"/>
        <v>0</v>
      </c>
      <c r="U99" s="98">
        <f t="shared" si="87"/>
        <v>0</v>
      </c>
      <c r="V99" s="35"/>
      <c r="W99" s="468">
        <f t="shared" si="65"/>
        <v>0</v>
      </c>
      <c r="X99" s="33">
        <f t="shared" si="66"/>
        <v>0</v>
      </c>
      <c r="Y99" s="468">
        <f t="shared" si="67"/>
        <v>0</v>
      </c>
      <c r="Z99" s="773">
        <f t="shared" si="68"/>
        <v>0</v>
      </c>
      <c r="AA99" s="773">
        <f t="shared" si="69"/>
        <v>0</v>
      </c>
      <c r="AB99" s="50"/>
      <c r="AC99" s="85">
        <f t="shared" si="70"/>
        <v>0</v>
      </c>
      <c r="AD99" s="35">
        <f t="shared" si="71"/>
        <v>0</v>
      </c>
      <c r="AE99" s="85">
        <f t="shared" si="72"/>
        <v>0</v>
      </c>
      <c r="AF99" s="261">
        <v>125000000</v>
      </c>
      <c r="AG99" s="478">
        <f t="shared" si="62"/>
        <v>100</v>
      </c>
      <c r="AH99" s="35">
        <f t="shared" si="63"/>
        <v>125000000</v>
      </c>
      <c r="AI99" s="478">
        <f t="shared" si="64"/>
        <v>100</v>
      </c>
      <c r="AJ99" s="395"/>
      <c r="AK99" s="434">
        <f t="shared" si="98"/>
        <v>0</v>
      </c>
      <c r="AL99" s="469">
        <f t="shared" si="74"/>
        <v>125000000</v>
      </c>
      <c r="AM99" s="469">
        <f t="shared" si="99"/>
        <v>100</v>
      </c>
      <c r="AN99" s="777">
        <f t="shared" si="76"/>
        <v>125000000</v>
      </c>
      <c r="AO99" s="777">
        <f t="shared" si="77"/>
        <v>100</v>
      </c>
      <c r="AP99" s="35"/>
      <c r="AQ99" s="85">
        <f t="shared" si="90"/>
        <v>0</v>
      </c>
      <c r="AR99" s="35">
        <f t="shared" si="91"/>
        <v>125000000</v>
      </c>
      <c r="AS99" s="109">
        <f t="shared" si="92"/>
        <v>100</v>
      </c>
      <c r="AT99" s="50"/>
      <c r="AU99" s="85">
        <f t="shared" si="93"/>
        <v>0</v>
      </c>
      <c r="AV99" s="35">
        <f t="shared" si="94"/>
        <v>125000000</v>
      </c>
      <c r="AW99" s="478">
        <f t="shared" si="95"/>
        <v>100</v>
      </c>
      <c r="AX99" s="35"/>
      <c r="AY99" s="489">
        <f t="shared" si="96"/>
        <v>0</v>
      </c>
      <c r="AZ99" s="782">
        <f t="shared" si="78"/>
        <v>0</v>
      </c>
      <c r="BA99" s="782">
        <f t="shared" si="79"/>
        <v>0</v>
      </c>
      <c r="BB99" s="490">
        <f t="shared" si="100"/>
        <v>125000000</v>
      </c>
      <c r="BC99" s="718">
        <f t="shared" si="97"/>
        <v>100</v>
      </c>
    </row>
    <row r="100" spans="1:56" ht="21">
      <c r="A100" s="30">
        <v>96</v>
      </c>
      <c r="B100" s="49" t="s">
        <v>101</v>
      </c>
      <c r="C100" s="89">
        <v>1073850000</v>
      </c>
      <c r="D100" s="111">
        <v>1073850000</v>
      </c>
      <c r="E100" s="433">
        <v>1073850000</v>
      </c>
      <c r="F100" s="89"/>
      <c r="G100" s="434">
        <f t="shared" si="89"/>
        <v>0</v>
      </c>
      <c r="H100" s="35"/>
      <c r="I100" s="452" t="s">
        <v>28</v>
      </c>
      <c r="J100" s="35"/>
      <c r="K100" s="453">
        <f t="shared" si="80"/>
        <v>0</v>
      </c>
      <c r="L100" s="767">
        <f t="shared" si="81"/>
        <v>0</v>
      </c>
      <c r="M100" s="768">
        <f t="shared" si="82"/>
        <v>0</v>
      </c>
      <c r="N100" s="205"/>
      <c r="O100" s="455">
        <f t="shared" si="88"/>
        <v>0</v>
      </c>
      <c r="P100" s="176">
        <f t="shared" si="83"/>
        <v>0</v>
      </c>
      <c r="Q100" s="466">
        <f t="shared" si="84"/>
        <v>0</v>
      </c>
      <c r="R100" s="89"/>
      <c r="S100" s="98">
        <f t="shared" si="85"/>
        <v>0</v>
      </c>
      <c r="T100" s="96">
        <f t="shared" si="86"/>
        <v>0</v>
      </c>
      <c r="U100" s="98">
        <f t="shared" si="87"/>
        <v>0</v>
      </c>
      <c r="V100" s="92"/>
      <c r="W100" s="468">
        <f t="shared" si="65"/>
        <v>0</v>
      </c>
      <c r="X100" s="33">
        <f t="shared" si="66"/>
        <v>0</v>
      </c>
      <c r="Y100" s="468">
        <f t="shared" si="67"/>
        <v>0</v>
      </c>
      <c r="Z100" s="773">
        <f t="shared" si="68"/>
        <v>0</v>
      </c>
      <c r="AA100" s="773">
        <f t="shared" si="69"/>
        <v>0</v>
      </c>
      <c r="AB100" s="315"/>
      <c r="AC100" s="85">
        <f t="shared" si="70"/>
        <v>0</v>
      </c>
      <c r="AD100" s="35">
        <f t="shared" si="71"/>
        <v>0</v>
      </c>
      <c r="AE100" s="85">
        <f t="shared" si="72"/>
        <v>0</v>
      </c>
      <c r="AF100" s="261">
        <v>0</v>
      </c>
      <c r="AG100" s="261">
        <v>0</v>
      </c>
      <c r="AH100" s="261">
        <v>0</v>
      </c>
      <c r="AI100" s="261">
        <v>0</v>
      </c>
      <c r="AJ100" s="395"/>
      <c r="AK100" s="434">
        <f t="shared" si="98"/>
        <v>0</v>
      </c>
      <c r="AL100" s="469">
        <f t="shared" si="74"/>
        <v>0</v>
      </c>
      <c r="AM100" s="434">
        <f t="shared" si="99"/>
        <v>0</v>
      </c>
      <c r="AN100" s="777">
        <f t="shared" si="76"/>
        <v>0</v>
      </c>
      <c r="AO100" s="777">
        <f t="shared" si="77"/>
        <v>0</v>
      </c>
      <c r="AP100" s="35"/>
      <c r="AQ100" s="85">
        <f t="shared" si="90"/>
        <v>0</v>
      </c>
      <c r="AR100" s="35">
        <f t="shared" si="91"/>
        <v>0</v>
      </c>
      <c r="AS100" s="109">
        <f t="shared" si="92"/>
        <v>0</v>
      </c>
      <c r="AT100" s="50">
        <v>1009800000</v>
      </c>
      <c r="AU100" s="85">
        <f t="shared" si="93"/>
        <v>94.035479815616711</v>
      </c>
      <c r="AV100" s="35">
        <f t="shared" si="94"/>
        <v>1009800000</v>
      </c>
      <c r="AW100" s="85">
        <f t="shared" si="95"/>
        <v>94.035479815616711</v>
      </c>
      <c r="AX100" s="35">
        <v>50080000</v>
      </c>
      <c r="AY100" s="489">
        <f t="shared" si="96"/>
        <v>4.6635936117707315</v>
      </c>
      <c r="AZ100" s="782">
        <f t="shared" si="78"/>
        <v>1059880000</v>
      </c>
      <c r="BA100" s="782">
        <f t="shared" si="79"/>
        <v>98.699073427387447</v>
      </c>
      <c r="BB100" s="490">
        <f t="shared" si="100"/>
        <v>1059880000</v>
      </c>
      <c r="BC100" s="492">
        <f t="shared" si="97"/>
        <v>98.699073427387447</v>
      </c>
    </row>
    <row r="101" spans="1:56" ht="21">
      <c r="A101" s="48">
        <v>97</v>
      </c>
      <c r="B101" s="49" t="s">
        <v>102</v>
      </c>
      <c r="C101" s="89">
        <v>1254727000</v>
      </c>
      <c r="D101" s="111">
        <v>1254727000</v>
      </c>
      <c r="E101" s="433">
        <v>1254727000</v>
      </c>
      <c r="F101" s="35"/>
      <c r="G101" s="434">
        <f t="shared" si="89"/>
        <v>0</v>
      </c>
      <c r="H101" s="35"/>
      <c r="I101" s="452" t="s">
        <v>28</v>
      </c>
      <c r="J101" s="35"/>
      <c r="K101" s="453">
        <f t="shared" si="80"/>
        <v>0</v>
      </c>
      <c r="L101" s="767">
        <f t="shared" si="81"/>
        <v>0</v>
      </c>
      <c r="M101" s="768">
        <f t="shared" si="82"/>
        <v>0</v>
      </c>
      <c r="N101" s="205"/>
      <c r="O101" s="455">
        <f t="shared" si="88"/>
        <v>0</v>
      </c>
      <c r="P101" s="176">
        <f t="shared" si="83"/>
        <v>0</v>
      </c>
      <c r="Q101" s="466">
        <f t="shared" si="84"/>
        <v>0</v>
      </c>
      <c r="R101" s="206"/>
      <c r="S101" s="98">
        <f t="shared" si="85"/>
        <v>0</v>
      </c>
      <c r="T101" s="96">
        <f t="shared" si="86"/>
        <v>0</v>
      </c>
      <c r="U101" s="98">
        <f t="shared" si="87"/>
        <v>0</v>
      </c>
      <c r="V101" s="35"/>
      <c r="W101" s="468">
        <f t="shared" si="65"/>
        <v>0</v>
      </c>
      <c r="X101" s="33">
        <f t="shared" si="66"/>
        <v>0</v>
      </c>
      <c r="Y101" s="468">
        <f t="shared" si="67"/>
        <v>0</v>
      </c>
      <c r="Z101" s="773">
        <f t="shared" si="68"/>
        <v>0</v>
      </c>
      <c r="AA101" s="773">
        <f t="shared" si="69"/>
        <v>0</v>
      </c>
      <c r="AB101" s="50"/>
      <c r="AC101" s="85">
        <f t="shared" si="70"/>
        <v>0</v>
      </c>
      <c r="AD101" s="35">
        <f t="shared" si="71"/>
        <v>0</v>
      </c>
      <c r="AE101" s="85">
        <f t="shared" si="72"/>
        <v>0</v>
      </c>
      <c r="AF101" s="261">
        <v>120000000</v>
      </c>
      <c r="AG101" s="85">
        <f t="shared" ref="AG101:AG115" si="101">AF101/D101*100</f>
        <v>9.5638334075858733</v>
      </c>
      <c r="AH101" s="35">
        <f t="shared" ref="AH101:AH115" si="102">F101+H101+J101+N101+R101+V101+AB101+AF101</f>
        <v>120000000</v>
      </c>
      <c r="AI101" s="85">
        <f t="shared" ref="AI101:AI115" si="103">AH101/D101*100</f>
        <v>9.5638334075858733</v>
      </c>
      <c r="AJ101" s="395"/>
      <c r="AK101" s="434">
        <f t="shared" si="98"/>
        <v>0</v>
      </c>
      <c r="AL101" s="469">
        <f t="shared" si="74"/>
        <v>120000000</v>
      </c>
      <c r="AM101" s="434">
        <f t="shared" si="99"/>
        <v>9.5638334075858733</v>
      </c>
      <c r="AN101" s="777">
        <f t="shared" si="76"/>
        <v>120000000</v>
      </c>
      <c r="AO101" s="777">
        <f t="shared" si="77"/>
        <v>9.5638334075858733</v>
      </c>
      <c r="AP101" s="35"/>
      <c r="AQ101" s="85">
        <f t="shared" si="90"/>
        <v>0</v>
      </c>
      <c r="AR101" s="35">
        <f t="shared" si="91"/>
        <v>120000000</v>
      </c>
      <c r="AS101" s="458">
        <f t="shared" si="92"/>
        <v>9.5638334075858733</v>
      </c>
      <c r="AT101" s="50">
        <v>1098002000</v>
      </c>
      <c r="AU101" s="85">
        <f t="shared" si="93"/>
        <v>87.509235076634198</v>
      </c>
      <c r="AV101" s="35">
        <f t="shared" si="94"/>
        <v>1218002000</v>
      </c>
      <c r="AW101" s="85">
        <f t="shared" si="95"/>
        <v>97.073068484220073</v>
      </c>
      <c r="AX101" s="35">
        <v>35000000</v>
      </c>
      <c r="AY101" s="489">
        <f t="shared" si="96"/>
        <v>2.7894514105458796</v>
      </c>
      <c r="AZ101" s="782">
        <f t="shared" si="78"/>
        <v>1133002000</v>
      </c>
      <c r="BA101" s="782">
        <f t="shared" si="79"/>
        <v>90.298686487180078</v>
      </c>
      <c r="BB101" s="490">
        <f t="shared" si="100"/>
        <v>1253002000</v>
      </c>
      <c r="BC101" s="492">
        <f t="shared" si="97"/>
        <v>99.862519894765953</v>
      </c>
    </row>
    <row r="102" spans="1:56" ht="21">
      <c r="A102" s="30">
        <v>98</v>
      </c>
      <c r="B102" s="49" t="s">
        <v>103</v>
      </c>
      <c r="C102" s="89">
        <v>216111800</v>
      </c>
      <c r="D102" s="111">
        <v>216111800</v>
      </c>
      <c r="E102" s="433">
        <v>216111800</v>
      </c>
      <c r="F102" s="35"/>
      <c r="G102" s="434">
        <f t="shared" si="89"/>
        <v>0</v>
      </c>
      <c r="H102" s="35"/>
      <c r="I102" s="452" t="s">
        <v>28</v>
      </c>
      <c r="J102" s="35"/>
      <c r="K102" s="453">
        <f t="shared" si="80"/>
        <v>0</v>
      </c>
      <c r="L102" s="767">
        <f t="shared" si="81"/>
        <v>0</v>
      </c>
      <c r="M102" s="768">
        <f t="shared" si="82"/>
        <v>0</v>
      </c>
      <c r="N102" s="206">
        <v>33916400</v>
      </c>
      <c r="O102" s="455">
        <f t="shared" si="88"/>
        <v>15.693913983410438</v>
      </c>
      <c r="P102" s="176">
        <f t="shared" si="83"/>
        <v>33916400</v>
      </c>
      <c r="Q102" s="466">
        <f t="shared" si="84"/>
        <v>15.693913983410438</v>
      </c>
      <c r="R102" s="206"/>
      <c r="S102" s="98">
        <f t="shared" si="85"/>
        <v>0</v>
      </c>
      <c r="T102" s="96">
        <f t="shared" si="86"/>
        <v>33916400</v>
      </c>
      <c r="U102" s="98">
        <f t="shared" si="87"/>
        <v>15.693913983410438</v>
      </c>
      <c r="V102" s="35">
        <v>6200000</v>
      </c>
      <c r="W102" s="468">
        <f t="shared" si="65"/>
        <v>2.8688854565090844</v>
      </c>
      <c r="X102" s="33">
        <f t="shared" si="66"/>
        <v>40116400</v>
      </c>
      <c r="Y102" s="468">
        <f t="shared" si="67"/>
        <v>18.562799439919523</v>
      </c>
      <c r="Z102" s="773">
        <f t="shared" si="68"/>
        <v>40116400</v>
      </c>
      <c r="AA102" s="773">
        <f t="shared" si="69"/>
        <v>18.562799439919523</v>
      </c>
      <c r="AB102" s="236">
        <v>15300000</v>
      </c>
      <c r="AC102" s="85">
        <f t="shared" si="70"/>
        <v>7.0796689491272575</v>
      </c>
      <c r="AD102" s="35">
        <f t="shared" si="71"/>
        <v>55416400</v>
      </c>
      <c r="AE102" s="85">
        <f t="shared" si="72"/>
        <v>25.64246838904678</v>
      </c>
      <c r="AF102" s="261">
        <v>16650000</v>
      </c>
      <c r="AG102" s="85">
        <f t="shared" si="101"/>
        <v>7.7043456211090735</v>
      </c>
      <c r="AH102" s="35">
        <f t="shared" si="102"/>
        <v>72066400</v>
      </c>
      <c r="AI102" s="85">
        <f t="shared" si="103"/>
        <v>33.346814010155853</v>
      </c>
      <c r="AJ102" s="395">
        <v>54777200</v>
      </c>
      <c r="AK102" s="434">
        <f t="shared" si="98"/>
        <v>0.25346695552949911</v>
      </c>
      <c r="AL102" s="469">
        <f t="shared" si="74"/>
        <v>126843600</v>
      </c>
      <c r="AM102" s="434">
        <f t="shared" si="99"/>
        <v>58.693509563105764</v>
      </c>
      <c r="AN102" s="777">
        <f t="shared" si="76"/>
        <v>86727200</v>
      </c>
      <c r="AO102" s="777">
        <f t="shared" si="77"/>
        <v>15.037481525765829</v>
      </c>
      <c r="AP102" s="35">
        <v>19700000</v>
      </c>
      <c r="AQ102" s="85">
        <f t="shared" si="90"/>
        <v>9.115652176327254</v>
      </c>
      <c r="AR102" s="35">
        <f t="shared" si="91"/>
        <v>146543600</v>
      </c>
      <c r="AS102" s="109">
        <f t="shared" si="92"/>
        <v>67.809161739433009</v>
      </c>
      <c r="AT102" s="50">
        <v>51412600</v>
      </c>
      <c r="AU102" s="85">
        <f t="shared" si="93"/>
        <v>23.78981619698693</v>
      </c>
      <c r="AV102" s="35">
        <f t="shared" si="94"/>
        <v>197956200</v>
      </c>
      <c r="AW102" s="85">
        <f t="shared" si="95"/>
        <v>91.598977936419942</v>
      </c>
      <c r="AX102" s="35">
        <v>5950000</v>
      </c>
      <c r="AY102" s="489">
        <f t="shared" si="96"/>
        <v>2.7532045913272669</v>
      </c>
      <c r="AZ102" s="782">
        <f t="shared" si="78"/>
        <v>77062600</v>
      </c>
      <c r="BA102" s="782">
        <f t="shared" si="79"/>
        <v>35.658672964641454</v>
      </c>
      <c r="BB102" s="490">
        <f t="shared" si="100"/>
        <v>203906200</v>
      </c>
      <c r="BC102" s="492">
        <f t="shared" si="97"/>
        <v>94.352182527747203</v>
      </c>
    </row>
    <row r="103" spans="1:56" ht="21">
      <c r="A103" s="48">
        <v>99</v>
      </c>
      <c r="B103" s="49" t="s">
        <v>104</v>
      </c>
      <c r="C103" s="89">
        <v>469337200</v>
      </c>
      <c r="D103" s="111">
        <v>469337200</v>
      </c>
      <c r="E103" s="433">
        <v>469337200</v>
      </c>
      <c r="F103" s="35"/>
      <c r="G103" s="434">
        <f t="shared" si="89"/>
        <v>0</v>
      </c>
      <c r="H103" s="35"/>
      <c r="I103" s="452" t="s">
        <v>28</v>
      </c>
      <c r="J103" s="35"/>
      <c r="K103" s="453">
        <f t="shared" si="80"/>
        <v>0</v>
      </c>
      <c r="L103" s="767">
        <f t="shared" si="81"/>
        <v>0</v>
      </c>
      <c r="M103" s="768">
        <f t="shared" si="82"/>
        <v>0</v>
      </c>
      <c r="N103" s="206">
        <v>2583000</v>
      </c>
      <c r="O103" s="455">
        <f t="shared" si="88"/>
        <v>0.55035057949806665</v>
      </c>
      <c r="P103" s="176">
        <f t="shared" si="83"/>
        <v>2583000</v>
      </c>
      <c r="Q103" s="466">
        <f t="shared" si="84"/>
        <v>0.55035057949806665</v>
      </c>
      <c r="R103" s="206"/>
      <c r="S103" s="98">
        <f t="shared" si="85"/>
        <v>0</v>
      </c>
      <c r="T103" s="96">
        <f t="shared" si="86"/>
        <v>2583000</v>
      </c>
      <c r="U103" s="98">
        <f t="shared" si="87"/>
        <v>0.55035057949806665</v>
      </c>
      <c r="V103" s="35">
        <v>52565000</v>
      </c>
      <c r="W103" s="34">
        <f t="shared" si="65"/>
        <v>11.199836705890775</v>
      </c>
      <c r="X103" s="33">
        <f t="shared" si="66"/>
        <v>55148000</v>
      </c>
      <c r="Y103" s="468">
        <f t="shared" si="67"/>
        <v>11.750187285388842</v>
      </c>
      <c r="Z103" s="773">
        <f t="shared" si="68"/>
        <v>55148000</v>
      </c>
      <c r="AA103" s="773">
        <f t="shared" si="69"/>
        <v>11.750187285388842</v>
      </c>
      <c r="AB103" s="255">
        <v>9600000</v>
      </c>
      <c r="AC103" s="85">
        <f t="shared" si="70"/>
        <v>2.0454376938371812</v>
      </c>
      <c r="AD103" s="35">
        <f t="shared" si="71"/>
        <v>64748000</v>
      </c>
      <c r="AE103" s="85">
        <f t="shared" si="72"/>
        <v>13.795624979226023</v>
      </c>
      <c r="AF103" s="261">
        <v>0</v>
      </c>
      <c r="AG103" s="261">
        <v>0</v>
      </c>
      <c r="AH103" s="35">
        <f t="shared" si="102"/>
        <v>64748000</v>
      </c>
      <c r="AI103" s="85">
        <f t="shared" si="103"/>
        <v>13.795624979226023</v>
      </c>
      <c r="AJ103" s="395">
        <v>200000000</v>
      </c>
      <c r="AK103" s="434">
        <f t="shared" si="98"/>
        <v>0.42613285288274616</v>
      </c>
      <c r="AL103" s="469">
        <f t="shared" si="74"/>
        <v>264748000</v>
      </c>
      <c r="AM103" s="434">
        <f t="shared" si="99"/>
        <v>56.40891026750063</v>
      </c>
      <c r="AN103" s="777">
        <f t="shared" si="76"/>
        <v>209600000</v>
      </c>
      <c r="AO103" s="777">
        <f t="shared" si="77"/>
        <v>2.4715705467199274</v>
      </c>
      <c r="AP103" s="35"/>
      <c r="AQ103" s="85">
        <f t="shared" si="90"/>
        <v>0</v>
      </c>
      <c r="AR103" s="35">
        <f t="shared" si="91"/>
        <v>264748000</v>
      </c>
      <c r="AS103" s="109">
        <f t="shared" si="92"/>
        <v>56.40891026750063</v>
      </c>
      <c r="AT103" s="50">
        <v>91775000</v>
      </c>
      <c r="AU103" s="85">
        <f t="shared" si="93"/>
        <v>19.554171286657013</v>
      </c>
      <c r="AV103" s="35">
        <f t="shared" si="94"/>
        <v>356523000</v>
      </c>
      <c r="AW103" s="85">
        <f t="shared" si="95"/>
        <v>75.963081554157654</v>
      </c>
      <c r="AX103" s="35">
        <v>60075000</v>
      </c>
      <c r="AY103" s="489">
        <f t="shared" si="96"/>
        <v>12.799965568465488</v>
      </c>
      <c r="AZ103" s="782">
        <f t="shared" si="78"/>
        <v>151850000</v>
      </c>
      <c r="BA103" s="782">
        <f t="shared" si="79"/>
        <v>32.354136855122505</v>
      </c>
      <c r="BB103" s="490">
        <v>438198000</v>
      </c>
      <c r="BC103" s="492">
        <f t="shared" si="97"/>
        <v>93.365281933756791</v>
      </c>
    </row>
    <row r="104" spans="1:56">
      <c r="A104" s="30">
        <v>100</v>
      </c>
      <c r="B104" s="49" t="s">
        <v>105</v>
      </c>
      <c r="C104" s="89">
        <v>12234230000</v>
      </c>
      <c r="D104" s="111">
        <v>12234230000</v>
      </c>
      <c r="E104" s="433">
        <v>12234230000</v>
      </c>
      <c r="F104" s="35"/>
      <c r="G104" s="434">
        <f t="shared" si="89"/>
        <v>0</v>
      </c>
      <c r="H104" s="35"/>
      <c r="I104" s="452" t="s">
        <v>28</v>
      </c>
      <c r="J104" s="35"/>
      <c r="K104" s="453">
        <f t="shared" si="80"/>
        <v>0</v>
      </c>
      <c r="L104" s="767">
        <f t="shared" si="81"/>
        <v>0</v>
      </c>
      <c r="M104" s="768">
        <f t="shared" si="82"/>
        <v>0</v>
      </c>
      <c r="N104" s="205"/>
      <c r="O104" s="455">
        <f t="shared" si="88"/>
        <v>0</v>
      </c>
      <c r="P104" s="176">
        <f t="shared" si="83"/>
        <v>0</v>
      </c>
      <c r="Q104" s="466">
        <f t="shared" si="84"/>
        <v>0</v>
      </c>
      <c r="R104" s="206"/>
      <c r="S104" s="98">
        <f t="shared" si="85"/>
        <v>0</v>
      </c>
      <c r="T104" s="96">
        <f t="shared" si="86"/>
        <v>0</v>
      </c>
      <c r="U104" s="98">
        <f t="shared" si="87"/>
        <v>0</v>
      </c>
      <c r="V104" s="35">
        <v>5959615000</v>
      </c>
      <c r="W104" s="34">
        <f t="shared" si="65"/>
        <v>48.712628420423684</v>
      </c>
      <c r="X104" s="33">
        <f t="shared" si="66"/>
        <v>5959615000</v>
      </c>
      <c r="Y104" s="468">
        <f t="shared" si="67"/>
        <v>48.712628420423684</v>
      </c>
      <c r="Z104" s="773">
        <f t="shared" si="68"/>
        <v>5959615000</v>
      </c>
      <c r="AA104" s="773">
        <f t="shared" si="69"/>
        <v>48.712628420423684</v>
      </c>
      <c r="AB104" s="236"/>
      <c r="AC104" s="85">
        <f t="shared" si="70"/>
        <v>0</v>
      </c>
      <c r="AD104" s="35">
        <f t="shared" si="71"/>
        <v>5959615000</v>
      </c>
      <c r="AE104" s="85">
        <f t="shared" si="72"/>
        <v>48.712628420423684</v>
      </c>
      <c r="AF104" s="261">
        <v>0</v>
      </c>
      <c r="AG104" s="261">
        <v>0</v>
      </c>
      <c r="AH104" s="35">
        <f t="shared" si="102"/>
        <v>5959615000</v>
      </c>
      <c r="AI104" s="261">
        <v>0</v>
      </c>
      <c r="AJ104" s="395"/>
      <c r="AK104" s="434">
        <f t="shared" si="98"/>
        <v>0</v>
      </c>
      <c r="AL104" s="469">
        <f t="shared" si="74"/>
        <v>5959615000</v>
      </c>
      <c r="AM104" s="434">
        <f t="shared" si="99"/>
        <v>48.712628420423684</v>
      </c>
      <c r="AN104" s="777">
        <f t="shared" si="76"/>
        <v>0</v>
      </c>
      <c r="AO104" s="777">
        <f t="shared" si="77"/>
        <v>0</v>
      </c>
      <c r="AP104" s="35"/>
      <c r="AQ104" s="85">
        <f t="shared" si="90"/>
        <v>0</v>
      </c>
      <c r="AR104" s="35">
        <f t="shared" si="91"/>
        <v>5959615000</v>
      </c>
      <c r="AS104" s="109">
        <f t="shared" si="92"/>
        <v>48.712628420423684</v>
      </c>
      <c r="AT104" s="50"/>
      <c r="AU104" s="85">
        <f t="shared" si="93"/>
        <v>0</v>
      </c>
      <c r="AV104" s="35">
        <f t="shared" si="94"/>
        <v>5959615000</v>
      </c>
      <c r="AW104" s="85">
        <f t="shared" si="95"/>
        <v>48.712628420423684</v>
      </c>
      <c r="AX104" s="35"/>
      <c r="AY104" s="489">
        <f t="shared" si="96"/>
        <v>0</v>
      </c>
      <c r="AZ104" s="782">
        <f t="shared" si="78"/>
        <v>0</v>
      </c>
      <c r="BA104" s="782">
        <f t="shared" si="79"/>
        <v>0</v>
      </c>
      <c r="BB104" s="490">
        <f t="shared" ref="BB104:BB114" si="104">F104+H104+J104+N104+R104+V104+AB104+AF104+AJ104+AP104+AT104+AX104</f>
        <v>5959615000</v>
      </c>
      <c r="BC104" s="492">
        <f t="shared" si="97"/>
        <v>48.712628420423684</v>
      </c>
    </row>
    <row r="105" spans="1:56" ht="21">
      <c r="A105" s="48">
        <v>101</v>
      </c>
      <c r="B105" s="49" t="s">
        <v>106</v>
      </c>
      <c r="C105" s="89">
        <v>101378800</v>
      </c>
      <c r="D105" s="111">
        <v>101378800</v>
      </c>
      <c r="E105" s="433">
        <v>101378800</v>
      </c>
      <c r="F105" s="35"/>
      <c r="G105" s="434">
        <f t="shared" si="89"/>
        <v>0</v>
      </c>
      <c r="H105" s="35"/>
      <c r="I105" s="452" t="s">
        <v>28</v>
      </c>
      <c r="J105" s="35"/>
      <c r="K105" s="453">
        <f t="shared" si="80"/>
        <v>0</v>
      </c>
      <c r="L105" s="767">
        <f t="shared" si="81"/>
        <v>0</v>
      </c>
      <c r="M105" s="768">
        <f t="shared" si="82"/>
        <v>0</v>
      </c>
      <c r="N105" s="206">
        <v>23946000</v>
      </c>
      <c r="O105" s="455">
        <f t="shared" si="88"/>
        <v>23.620322986659932</v>
      </c>
      <c r="P105" s="176">
        <f t="shared" si="83"/>
        <v>23946000</v>
      </c>
      <c r="Q105" s="466">
        <f t="shared" si="84"/>
        <v>23.620322986659932</v>
      </c>
      <c r="R105" s="89"/>
      <c r="S105" s="98">
        <f t="shared" si="85"/>
        <v>0</v>
      </c>
      <c r="T105" s="96">
        <f t="shared" si="86"/>
        <v>23946000</v>
      </c>
      <c r="U105" s="98">
        <f t="shared" si="87"/>
        <v>23.620322986659932</v>
      </c>
      <c r="V105" s="35"/>
      <c r="W105" s="468">
        <f t="shared" si="65"/>
        <v>0</v>
      </c>
      <c r="X105" s="33">
        <f t="shared" si="66"/>
        <v>23946000</v>
      </c>
      <c r="Y105" s="468">
        <f t="shared" si="67"/>
        <v>23.620322986659932</v>
      </c>
      <c r="Z105" s="773">
        <f t="shared" si="68"/>
        <v>23946000</v>
      </c>
      <c r="AA105" s="773">
        <f t="shared" si="69"/>
        <v>23.620322986659932</v>
      </c>
      <c r="AB105" s="255">
        <v>39905800</v>
      </c>
      <c r="AC105" s="85">
        <f t="shared" si="70"/>
        <v>39.363062099768392</v>
      </c>
      <c r="AD105" s="35">
        <f t="shared" si="71"/>
        <v>63851800</v>
      </c>
      <c r="AE105" s="85">
        <f t="shared" si="72"/>
        <v>62.983385086428321</v>
      </c>
      <c r="AF105" s="261">
        <v>0</v>
      </c>
      <c r="AG105" s="261">
        <v>0</v>
      </c>
      <c r="AH105" s="35">
        <f t="shared" si="102"/>
        <v>63851800</v>
      </c>
      <c r="AI105" s="85">
        <f t="shared" si="103"/>
        <v>62.983385086428321</v>
      </c>
      <c r="AJ105" s="395"/>
      <c r="AK105" s="434">
        <f t="shared" si="98"/>
        <v>0</v>
      </c>
      <c r="AL105" s="469">
        <f t="shared" si="74"/>
        <v>63851800</v>
      </c>
      <c r="AM105" s="434">
        <f t="shared" si="99"/>
        <v>62.983385086428321</v>
      </c>
      <c r="AN105" s="777">
        <f t="shared" si="76"/>
        <v>39905800</v>
      </c>
      <c r="AO105" s="777">
        <f t="shared" si="77"/>
        <v>39.363062099768392</v>
      </c>
      <c r="AP105" s="35"/>
      <c r="AQ105" s="85">
        <f t="shared" si="90"/>
        <v>0</v>
      </c>
      <c r="AR105" s="35">
        <f t="shared" si="91"/>
        <v>63851800</v>
      </c>
      <c r="AS105" s="109">
        <f t="shared" si="92"/>
        <v>62.983385086428321</v>
      </c>
      <c r="AT105" s="50">
        <v>6615000</v>
      </c>
      <c r="AU105" s="85">
        <f t="shared" si="93"/>
        <v>6.5250328471041286</v>
      </c>
      <c r="AV105" s="35">
        <f t="shared" si="94"/>
        <v>70466800</v>
      </c>
      <c r="AW105" s="85">
        <f t="shared" si="95"/>
        <v>69.508417933532456</v>
      </c>
      <c r="AX105" s="35">
        <v>25680000</v>
      </c>
      <c r="AY105" s="489">
        <f t="shared" si="96"/>
        <v>25.33073976018655</v>
      </c>
      <c r="AZ105" s="782">
        <f t="shared" si="78"/>
        <v>32295000</v>
      </c>
      <c r="BA105" s="782">
        <f t="shared" si="79"/>
        <v>31.855772607290678</v>
      </c>
      <c r="BB105" s="490">
        <f t="shared" si="104"/>
        <v>96146800</v>
      </c>
      <c r="BC105" s="492">
        <f t="shared" si="97"/>
        <v>94.839157693719002</v>
      </c>
    </row>
    <row r="106" spans="1:56" ht="31.5">
      <c r="A106" s="30">
        <v>102</v>
      </c>
      <c r="B106" s="133" t="s">
        <v>108</v>
      </c>
      <c r="C106" s="239">
        <v>10161860520</v>
      </c>
      <c r="D106" s="111">
        <v>10161860520</v>
      </c>
      <c r="E106" s="433">
        <v>10161860520</v>
      </c>
      <c r="F106" s="35">
        <v>2110680</v>
      </c>
      <c r="G106" s="434">
        <f t="shared" si="89"/>
        <v>2.0770605892945281E-2</v>
      </c>
      <c r="H106" s="35">
        <v>2381280</v>
      </c>
      <c r="I106" s="458">
        <f t="shared" ref="I106:I115" si="105">H106/C106*100</f>
        <v>2.3433504084348522E-2</v>
      </c>
      <c r="J106" s="35">
        <v>2381280</v>
      </c>
      <c r="K106" s="461">
        <f t="shared" si="80"/>
        <v>2.3433504084348522E-2</v>
      </c>
      <c r="L106" s="767">
        <f t="shared" si="81"/>
        <v>6873240</v>
      </c>
      <c r="M106" s="768">
        <f t="shared" si="82"/>
        <v>6.7637614061642329E-2</v>
      </c>
      <c r="N106" s="206">
        <v>4581280</v>
      </c>
      <c r="O106" s="455">
        <f t="shared" si="88"/>
        <v>4.5083082876244795E-2</v>
      </c>
      <c r="P106" s="176">
        <f t="shared" si="83"/>
        <v>11454520</v>
      </c>
      <c r="Q106" s="466">
        <f t="shared" si="84"/>
        <v>0.11272069693788712</v>
      </c>
      <c r="R106" s="89">
        <v>2639681280</v>
      </c>
      <c r="S106" s="98">
        <f t="shared" si="85"/>
        <v>25.976358116751637</v>
      </c>
      <c r="T106" s="96">
        <f t="shared" si="86"/>
        <v>2651135800</v>
      </c>
      <c r="U106" s="98">
        <f t="shared" si="87"/>
        <v>26.089078813689525</v>
      </c>
      <c r="V106" s="35">
        <v>4581280</v>
      </c>
      <c r="W106" s="468">
        <f t="shared" si="65"/>
        <v>4.5083082876244795E-2</v>
      </c>
      <c r="X106" s="33">
        <f t="shared" si="66"/>
        <v>2655717080</v>
      </c>
      <c r="Y106" s="468">
        <f t="shared" si="67"/>
        <v>26.134161896565764</v>
      </c>
      <c r="Z106" s="773">
        <f t="shared" si="68"/>
        <v>2648843840</v>
      </c>
      <c r="AA106" s="773">
        <f t="shared" si="69"/>
        <v>26.06652428250413</v>
      </c>
      <c r="AB106" s="236">
        <v>1547981280</v>
      </c>
      <c r="AC106" s="85">
        <f t="shared" si="70"/>
        <v>15.233246677154746</v>
      </c>
      <c r="AD106" s="35">
        <f t="shared" si="71"/>
        <v>4203698360</v>
      </c>
      <c r="AE106" s="85">
        <f t="shared" si="72"/>
        <v>41.367408573720517</v>
      </c>
      <c r="AF106" s="261">
        <v>950681280</v>
      </c>
      <c r="AG106" s="85">
        <f t="shared" si="101"/>
        <v>9.3553860351549076</v>
      </c>
      <c r="AH106" s="35">
        <f t="shared" si="102"/>
        <v>5154379640</v>
      </c>
      <c r="AI106" s="85">
        <f t="shared" si="103"/>
        <v>50.722794608875418</v>
      </c>
      <c r="AJ106" s="395">
        <v>2381280</v>
      </c>
      <c r="AK106" s="434">
        <f t="shared" si="98"/>
        <v>2.3433504084348524E-4</v>
      </c>
      <c r="AL106" s="469">
        <f t="shared" si="74"/>
        <v>5156760920</v>
      </c>
      <c r="AM106" s="434">
        <f t="shared" si="99"/>
        <v>50.74622811295977</v>
      </c>
      <c r="AN106" s="777">
        <f t="shared" si="76"/>
        <v>2501043840</v>
      </c>
      <c r="AO106" s="777">
        <f t="shared" si="77"/>
        <v>24.588867047350497</v>
      </c>
      <c r="AP106" s="35">
        <v>4241280</v>
      </c>
      <c r="AQ106" s="85">
        <f t="shared" si="90"/>
        <v>4.1737238881133551E-2</v>
      </c>
      <c r="AR106" s="35">
        <f t="shared" si="91"/>
        <v>5161002200</v>
      </c>
      <c r="AS106" s="109">
        <f t="shared" si="92"/>
        <v>50.787965351840903</v>
      </c>
      <c r="AT106" s="50">
        <v>2381280</v>
      </c>
      <c r="AU106" s="85">
        <f t="shared" si="93"/>
        <v>2.3433504084348522E-2</v>
      </c>
      <c r="AV106" s="35">
        <f t="shared" si="94"/>
        <v>5163383480</v>
      </c>
      <c r="AW106" s="85">
        <f t="shared" si="95"/>
        <v>50.811398855925248</v>
      </c>
      <c r="AX106" s="35">
        <v>4894081280</v>
      </c>
      <c r="AY106" s="489">
        <f t="shared" si="96"/>
        <v>48.1612719478657</v>
      </c>
      <c r="AZ106" s="782">
        <f t="shared" si="78"/>
        <v>4900703840</v>
      </c>
      <c r="BA106" s="782">
        <f t="shared" si="79"/>
        <v>48.226442690831185</v>
      </c>
      <c r="BB106" s="490">
        <f t="shared" si="104"/>
        <v>10057464760</v>
      </c>
      <c r="BC106" s="492">
        <f t="shared" si="97"/>
        <v>98.972670803790962</v>
      </c>
      <c r="BD106" s="259"/>
    </row>
    <row r="107" spans="1:56" ht="31.5">
      <c r="A107" s="48">
        <v>103</v>
      </c>
      <c r="B107" s="133" t="s">
        <v>109</v>
      </c>
      <c r="C107" s="89">
        <v>135982000</v>
      </c>
      <c r="D107" s="111">
        <v>135982000</v>
      </c>
      <c r="E107" s="433">
        <v>135982000</v>
      </c>
      <c r="F107" s="35"/>
      <c r="G107" s="434">
        <f t="shared" si="89"/>
        <v>0</v>
      </c>
      <c r="H107" s="35"/>
      <c r="I107" s="452" t="s">
        <v>28</v>
      </c>
      <c r="J107" s="35"/>
      <c r="K107" s="453">
        <f t="shared" si="80"/>
        <v>0</v>
      </c>
      <c r="L107" s="767">
        <f t="shared" si="81"/>
        <v>0</v>
      </c>
      <c r="M107" s="768">
        <f t="shared" si="82"/>
        <v>0</v>
      </c>
      <c r="N107" s="205">
        <v>7960000</v>
      </c>
      <c r="O107" s="455">
        <f t="shared" si="88"/>
        <v>5.8537159329911308</v>
      </c>
      <c r="P107" s="176">
        <f t="shared" si="83"/>
        <v>7960000</v>
      </c>
      <c r="Q107" s="466">
        <f t="shared" si="84"/>
        <v>5.8537159329911308</v>
      </c>
      <c r="R107" s="7">
        <v>4040000</v>
      </c>
      <c r="S107" s="98">
        <f t="shared" si="85"/>
        <v>2.9709814534276595</v>
      </c>
      <c r="T107" s="96">
        <f t="shared" si="86"/>
        <v>12000000</v>
      </c>
      <c r="U107" s="98">
        <f t="shared" si="87"/>
        <v>8.8246973864187908</v>
      </c>
      <c r="V107" s="35">
        <v>4040000</v>
      </c>
      <c r="W107" s="468">
        <f t="shared" si="65"/>
        <v>2.9709814534276595</v>
      </c>
      <c r="X107" s="33">
        <f t="shared" si="66"/>
        <v>16040000</v>
      </c>
      <c r="Y107" s="468">
        <f t="shared" si="67"/>
        <v>11.795678839846451</v>
      </c>
      <c r="Z107" s="773">
        <f t="shared" si="68"/>
        <v>16040000</v>
      </c>
      <c r="AA107" s="773">
        <f t="shared" si="69"/>
        <v>11.795678839846451</v>
      </c>
      <c r="AB107" s="50">
        <v>13020000</v>
      </c>
      <c r="AC107" s="85">
        <f t="shared" si="70"/>
        <v>9.5747966642643867</v>
      </c>
      <c r="AD107" s="35">
        <f t="shared" si="71"/>
        <v>29060000</v>
      </c>
      <c r="AE107" s="85">
        <f t="shared" si="72"/>
        <v>21.370475504110839</v>
      </c>
      <c r="AF107" s="261">
        <v>28029000</v>
      </c>
      <c r="AG107" s="85">
        <f t="shared" si="101"/>
        <v>20.612286920327691</v>
      </c>
      <c r="AH107" s="35">
        <f t="shared" si="102"/>
        <v>57089000</v>
      </c>
      <c r="AI107" s="85">
        <f t="shared" si="103"/>
        <v>41.982762424438533</v>
      </c>
      <c r="AJ107" s="395"/>
      <c r="AK107" s="434">
        <f t="shared" si="98"/>
        <v>0</v>
      </c>
      <c r="AL107" s="469">
        <f t="shared" si="74"/>
        <v>57089000</v>
      </c>
      <c r="AM107" s="434">
        <f t="shared" si="99"/>
        <v>41.982762424438533</v>
      </c>
      <c r="AN107" s="777">
        <f t="shared" si="76"/>
        <v>41049000</v>
      </c>
      <c r="AO107" s="777">
        <f t="shared" si="77"/>
        <v>30.187083584592077</v>
      </c>
      <c r="AP107" s="35">
        <v>13020000</v>
      </c>
      <c r="AQ107" s="85">
        <f t="shared" si="90"/>
        <v>9.5747966642643867</v>
      </c>
      <c r="AR107" s="35">
        <f t="shared" si="91"/>
        <v>70109000</v>
      </c>
      <c r="AS107" s="109">
        <f t="shared" si="92"/>
        <v>51.557559088702916</v>
      </c>
      <c r="AT107" s="236"/>
      <c r="AU107" s="85">
        <f t="shared" si="93"/>
        <v>0</v>
      </c>
      <c r="AV107" s="35">
        <f t="shared" si="94"/>
        <v>70109000</v>
      </c>
      <c r="AW107" s="85">
        <f t="shared" si="95"/>
        <v>51.557559088702916</v>
      </c>
      <c r="AX107" s="35">
        <v>62670500</v>
      </c>
      <c r="AY107" s="489">
        <f t="shared" si="96"/>
        <v>46.087349796296564</v>
      </c>
      <c r="AZ107" s="782">
        <f t="shared" si="78"/>
        <v>75690500</v>
      </c>
      <c r="BA107" s="782">
        <f t="shared" si="79"/>
        <v>55.662146460560948</v>
      </c>
      <c r="BB107" s="490">
        <f t="shared" si="104"/>
        <v>132779500</v>
      </c>
      <c r="BC107" s="492">
        <f t="shared" si="97"/>
        <v>97.644908884999481</v>
      </c>
    </row>
    <row r="108" spans="1:56" ht="21">
      <c r="A108" s="30">
        <v>104</v>
      </c>
      <c r="B108" s="133" t="s">
        <v>111</v>
      </c>
      <c r="C108" s="239">
        <v>168755000</v>
      </c>
      <c r="D108" s="495">
        <v>168755000</v>
      </c>
      <c r="E108" s="621">
        <v>168755000</v>
      </c>
      <c r="F108" s="225"/>
      <c r="G108" s="434">
        <f t="shared" si="89"/>
        <v>0</v>
      </c>
      <c r="H108" s="225"/>
      <c r="I108" s="452" t="s">
        <v>28</v>
      </c>
      <c r="J108" s="35">
        <v>20920000</v>
      </c>
      <c r="K108" s="453">
        <f t="shared" si="80"/>
        <v>12.396669728304346</v>
      </c>
      <c r="L108" s="767">
        <f t="shared" si="81"/>
        <v>20920000</v>
      </c>
      <c r="M108" s="768">
        <f t="shared" si="82"/>
        <v>12.396669728304346</v>
      </c>
      <c r="N108" s="503"/>
      <c r="O108" s="455">
        <f t="shared" si="88"/>
        <v>0</v>
      </c>
      <c r="P108" s="176">
        <f t="shared" si="83"/>
        <v>20920000</v>
      </c>
      <c r="Q108" s="466">
        <f t="shared" si="84"/>
        <v>12.396669728304346</v>
      </c>
      <c r="R108" s="503"/>
      <c r="S108" s="98">
        <f t="shared" si="85"/>
        <v>0</v>
      </c>
      <c r="T108" s="96">
        <f t="shared" si="86"/>
        <v>20920000</v>
      </c>
      <c r="U108" s="98">
        <f t="shared" si="87"/>
        <v>12.396669728304346</v>
      </c>
      <c r="V108" s="35">
        <v>48374000</v>
      </c>
      <c r="W108" s="34">
        <f t="shared" si="65"/>
        <v>28.665224734081953</v>
      </c>
      <c r="X108" s="33">
        <f t="shared" si="66"/>
        <v>69294000</v>
      </c>
      <c r="Y108" s="468">
        <f t="shared" si="67"/>
        <v>41.061894462386299</v>
      </c>
      <c r="Z108" s="773">
        <f t="shared" si="68"/>
        <v>48374000</v>
      </c>
      <c r="AA108" s="773">
        <f t="shared" si="69"/>
        <v>28.665224734081953</v>
      </c>
      <c r="AB108" s="242"/>
      <c r="AC108" s="85">
        <f t="shared" si="70"/>
        <v>0</v>
      </c>
      <c r="AD108" s="35">
        <f t="shared" si="71"/>
        <v>69294000</v>
      </c>
      <c r="AE108" s="85">
        <f t="shared" si="72"/>
        <v>41.061894462386299</v>
      </c>
      <c r="AF108" s="261">
        <v>0</v>
      </c>
      <c r="AG108" s="261">
        <v>0</v>
      </c>
      <c r="AH108" s="35">
        <f t="shared" si="102"/>
        <v>69294000</v>
      </c>
      <c r="AI108" s="85">
        <f t="shared" si="103"/>
        <v>41.061894462386299</v>
      </c>
      <c r="AJ108" s="554">
        <v>31488000</v>
      </c>
      <c r="AK108" s="434">
        <f t="shared" si="98"/>
        <v>0.18659002696216409</v>
      </c>
      <c r="AL108" s="469">
        <f t="shared" si="74"/>
        <v>100782000</v>
      </c>
      <c r="AM108" s="434">
        <f t="shared" si="99"/>
        <v>59.720897158602703</v>
      </c>
      <c r="AN108" s="777">
        <f t="shared" si="76"/>
        <v>31488000</v>
      </c>
      <c r="AO108" s="777">
        <f t="shared" si="77"/>
        <v>0.18659002696216409</v>
      </c>
      <c r="AP108" s="225"/>
      <c r="AQ108" s="85">
        <f t="shared" si="90"/>
        <v>0</v>
      </c>
      <c r="AR108" s="35">
        <f t="shared" si="91"/>
        <v>100782000</v>
      </c>
      <c r="AS108" s="109">
        <f t="shared" si="92"/>
        <v>59.720897158602703</v>
      </c>
      <c r="AT108" s="242"/>
      <c r="AU108" s="85">
        <f t="shared" si="93"/>
        <v>0</v>
      </c>
      <c r="AV108" s="35">
        <f t="shared" si="94"/>
        <v>100782000</v>
      </c>
      <c r="AW108" s="85">
        <f t="shared" si="95"/>
        <v>59.720897158602703</v>
      </c>
      <c r="AX108" s="469">
        <v>64875000</v>
      </c>
      <c r="AY108" s="489">
        <f t="shared" si="96"/>
        <v>38.443305383544192</v>
      </c>
      <c r="AZ108" s="782">
        <f t="shared" si="78"/>
        <v>64875000</v>
      </c>
      <c r="BA108" s="782">
        <f t="shared" si="79"/>
        <v>38.443305383544192</v>
      </c>
      <c r="BB108" s="490">
        <f t="shared" si="104"/>
        <v>165657000</v>
      </c>
      <c r="BC108" s="492">
        <f t="shared" si="97"/>
        <v>98.164202542146896</v>
      </c>
      <c r="BD108" s="259"/>
    </row>
    <row r="109" spans="1:56" ht="21">
      <c r="A109" s="48">
        <v>105</v>
      </c>
      <c r="B109" s="133" t="s">
        <v>112</v>
      </c>
      <c r="C109" s="239">
        <v>409140000</v>
      </c>
      <c r="D109" s="496">
        <v>409140000</v>
      </c>
      <c r="E109" s="621">
        <v>449140000</v>
      </c>
      <c r="F109" s="225"/>
      <c r="G109" s="434">
        <f t="shared" si="89"/>
        <v>0</v>
      </c>
      <c r="H109" s="225"/>
      <c r="I109" s="452" t="s">
        <v>28</v>
      </c>
      <c r="J109" s="35">
        <v>16104000</v>
      </c>
      <c r="K109" s="461">
        <f t="shared" si="80"/>
        <v>3.9360610060126118</v>
      </c>
      <c r="L109" s="767">
        <f t="shared" si="81"/>
        <v>16104000</v>
      </c>
      <c r="M109" s="768">
        <f t="shared" si="82"/>
        <v>3.9360610060126118</v>
      </c>
      <c r="N109" s="504"/>
      <c r="O109" s="455">
        <f t="shared" si="88"/>
        <v>0</v>
      </c>
      <c r="P109" s="176">
        <f t="shared" si="83"/>
        <v>16104000</v>
      </c>
      <c r="Q109" s="466">
        <f t="shared" si="84"/>
        <v>3.9360610060126118</v>
      </c>
      <c r="R109" s="504"/>
      <c r="S109" s="98">
        <f t="shared" si="85"/>
        <v>0</v>
      </c>
      <c r="T109" s="96">
        <f t="shared" si="86"/>
        <v>16104000</v>
      </c>
      <c r="U109" s="98">
        <f t="shared" si="87"/>
        <v>3.9360610060126118</v>
      </c>
      <c r="V109" s="35">
        <v>51540000</v>
      </c>
      <c r="W109" s="34">
        <f t="shared" si="65"/>
        <v>12.5971550080657</v>
      </c>
      <c r="X109" s="33">
        <f t="shared" si="66"/>
        <v>67644000</v>
      </c>
      <c r="Y109" s="468">
        <f t="shared" si="67"/>
        <v>16.533216014078313</v>
      </c>
      <c r="Z109" s="773">
        <f t="shared" si="68"/>
        <v>51540000</v>
      </c>
      <c r="AA109" s="773">
        <f t="shared" si="69"/>
        <v>12.5971550080657</v>
      </c>
      <c r="AB109" s="50">
        <v>17400000</v>
      </c>
      <c r="AC109" s="85">
        <f t="shared" si="70"/>
        <v>4.2528229945739842</v>
      </c>
      <c r="AD109" s="35">
        <f t="shared" si="71"/>
        <v>85044000</v>
      </c>
      <c r="AE109" s="85">
        <f t="shared" si="72"/>
        <v>20.786039008652295</v>
      </c>
      <c r="AF109" s="261">
        <v>24816000</v>
      </c>
      <c r="AG109" s="85">
        <f t="shared" si="101"/>
        <v>6.0654054846751722</v>
      </c>
      <c r="AH109" s="35">
        <f t="shared" si="102"/>
        <v>109860000</v>
      </c>
      <c r="AI109" s="85">
        <f t="shared" si="103"/>
        <v>26.85144449332747</v>
      </c>
      <c r="AJ109" s="554">
        <v>84795200</v>
      </c>
      <c r="AK109" s="434">
        <f t="shared" si="98"/>
        <v>0.20725228528132181</v>
      </c>
      <c r="AL109" s="469">
        <f t="shared" si="74"/>
        <v>194655200</v>
      </c>
      <c r="AM109" s="434">
        <f t="shared" si="99"/>
        <v>47.576673021459648</v>
      </c>
      <c r="AN109" s="777">
        <f t="shared" si="76"/>
        <v>127011200</v>
      </c>
      <c r="AO109" s="777">
        <f t="shared" si="77"/>
        <v>10.52548076453048</v>
      </c>
      <c r="AP109" s="35">
        <v>45960000</v>
      </c>
      <c r="AQ109" s="85">
        <f t="shared" si="90"/>
        <v>10.232889522197979</v>
      </c>
      <c r="AR109" s="35">
        <f t="shared" si="91"/>
        <v>240615200</v>
      </c>
      <c r="AS109" s="109">
        <f t="shared" si="92"/>
        <v>53.572427305517209</v>
      </c>
      <c r="AT109" s="50">
        <v>106294800</v>
      </c>
      <c r="AU109" s="85">
        <f t="shared" si="93"/>
        <v>23.666295587122054</v>
      </c>
      <c r="AV109" s="35">
        <f t="shared" si="94"/>
        <v>346910000</v>
      </c>
      <c r="AW109" s="85">
        <f t="shared" si="95"/>
        <v>77.238722892639259</v>
      </c>
      <c r="AX109" s="469">
        <v>87090000</v>
      </c>
      <c r="AY109" s="489">
        <f t="shared" si="96"/>
        <v>19.39039052411275</v>
      </c>
      <c r="AZ109" s="782">
        <f t="shared" si="78"/>
        <v>239344800</v>
      </c>
      <c r="BA109" s="782">
        <f t="shared" si="79"/>
        <v>53.289575633432776</v>
      </c>
      <c r="BB109" s="490">
        <f t="shared" si="104"/>
        <v>434000000</v>
      </c>
      <c r="BC109" s="492">
        <f t="shared" si="97"/>
        <v>96.629113416752006</v>
      </c>
    </row>
    <row r="110" spans="1:56" ht="21">
      <c r="A110" s="30">
        <v>106</v>
      </c>
      <c r="B110" s="133" t="s">
        <v>114</v>
      </c>
      <c r="C110" s="239">
        <v>1537440000</v>
      </c>
      <c r="D110" s="496">
        <v>1537440000</v>
      </c>
      <c r="E110" s="624">
        <v>1537440000</v>
      </c>
      <c r="F110" s="497"/>
      <c r="G110" s="434">
        <f t="shared" si="89"/>
        <v>0</v>
      </c>
      <c r="H110" s="498"/>
      <c r="I110" s="452" t="s">
        <v>28</v>
      </c>
      <c r="J110" s="497"/>
      <c r="K110" s="453">
        <f t="shared" si="80"/>
        <v>0</v>
      </c>
      <c r="L110" s="767">
        <f t="shared" si="81"/>
        <v>0</v>
      </c>
      <c r="M110" s="768">
        <f t="shared" si="82"/>
        <v>0</v>
      </c>
      <c r="N110" s="505"/>
      <c r="O110" s="455">
        <f t="shared" si="88"/>
        <v>0</v>
      </c>
      <c r="P110" s="176">
        <f t="shared" si="83"/>
        <v>0</v>
      </c>
      <c r="Q110" s="466">
        <f t="shared" si="84"/>
        <v>0</v>
      </c>
      <c r="R110" s="7">
        <v>14800000</v>
      </c>
      <c r="S110" s="98">
        <f t="shared" si="85"/>
        <v>0.96263919242376927</v>
      </c>
      <c r="T110" s="96">
        <f t="shared" si="86"/>
        <v>14800000</v>
      </c>
      <c r="U110" s="98">
        <f t="shared" si="87"/>
        <v>0.96263919242376927</v>
      </c>
      <c r="V110" s="89"/>
      <c r="W110" s="34">
        <f t="shared" si="65"/>
        <v>0</v>
      </c>
      <c r="X110" s="33">
        <f t="shared" si="66"/>
        <v>14800000</v>
      </c>
      <c r="Y110" s="468">
        <f t="shared" si="67"/>
        <v>0.96263919242376927</v>
      </c>
      <c r="Z110" s="773">
        <f t="shared" si="68"/>
        <v>14800000</v>
      </c>
      <c r="AA110" s="773">
        <f t="shared" si="69"/>
        <v>0.96263919242376927</v>
      </c>
      <c r="AB110" s="477"/>
      <c r="AC110" s="85">
        <f t="shared" si="70"/>
        <v>0</v>
      </c>
      <c r="AD110" s="35">
        <f t="shared" si="71"/>
        <v>14800000</v>
      </c>
      <c r="AE110" s="85">
        <f t="shared" si="72"/>
        <v>0.96263919242376927</v>
      </c>
      <c r="AF110" s="261">
        <v>28080000</v>
      </c>
      <c r="AG110" s="85">
        <f t="shared" si="101"/>
        <v>1.8264127380580704</v>
      </c>
      <c r="AH110" s="35">
        <f t="shared" si="102"/>
        <v>42880000</v>
      </c>
      <c r="AI110" s="85">
        <f t="shared" si="103"/>
        <v>2.7890519304818397</v>
      </c>
      <c r="AJ110" s="538">
        <v>46980000</v>
      </c>
      <c r="AK110" s="434">
        <f t="shared" si="98"/>
        <v>3.0557290040586951E-2</v>
      </c>
      <c r="AL110" s="469">
        <f t="shared" si="74"/>
        <v>89860000</v>
      </c>
      <c r="AM110" s="434">
        <f t="shared" si="99"/>
        <v>5.8447809345405348</v>
      </c>
      <c r="AN110" s="777">
        <f t="shared" si="76"/>
        <v>75060000</v>
      </c>
      <c r="AO110" s="777">
        <f t="shared" si="77"/>
        <v>1.8569700280986574</v>
      </c>
      <c r="AP110" s="35">
        <v>23670000</v>
      </c>
      <c r="AQ110" s="85">
        <f t="shared" si="90"/>
        <v>1.5395722759912582</v>
      </c>
      <c r="AR110" s="35">
        <f t="shared" si="91"/>
        <v>113530000</v>
      </c>
      <c r="AS110" s="458">
        <f t="shared" si="92"/>
        <v>7.3843532105317928</v>
      </c>
      <c r="AT110" s="50">
        <v>1286620000</v>
      </c>
      <c r="AU110" s="85">
        <f t="shared" si="93"/>
        <v>83.685867415964196</v>
      </c>
      <c r="AV110" s="35">
        <f t="shared" si="94"/>
        <v>1400150000</v>
      </c>
      <c r="AW110" s="85">
        <f t="shared" si="95"/>
        <v>91.070220626495995</v>
      </c>
      <c r="AX110" s="35">
        <v>45950000</v>
      </c>
      <c r="AY110" s="489">
        <f t="shared" si="96"/>
        <v>2.9887345197210946</v>
      </c>
      <c r="AZ110" s="782">
        <f t="shared" si="78"/>
        <v>1356240000</v>
      </c>
      <c r="BA110" s="782">
        <f t="shared" si="79"/>
        <v>88.21417421167655</v>
      </c>
      <c r="BB110" s="490">
        <f t="shared" si="104"/>
        <v>1446100000</v>
      </c>
      <c r="BC110" s="492">
        <f t="shared" si="97"/>
        <v>94.058955146217087</v>
      </c>
    </row>
    <row r="111" spans="1:56" ht="21">
      <c r="A111" s="48">
        <v>107</v>
      </c>
      <c r="B111" s="133" t="s">
        <v>116</v>
      </c>
      <c r="C111" s="239">
        <v>6434585623</v>
      </c>
      <c r="D111" s="495">
        <v>6434585623</v>
      </c>
      <c r="E111" s="624">
        <v>6504585623</v>
      </c>
      <c r="F111" s="497"/>
      <c r="G111" s="434">
        <f t="shared" si="89"/>
        <v>0</v>
      </c>
      <c r="H111" s="498"/>
      <c r="I111" s="452" t="s">
        <v>28</v>
      </c>
      <c r="J111" s="497"/>
      <c r="K111" s="453">
        <f t="shared" si="80"/>
        <v>0</v>
      </c>
      <c r="L111" s="767">
        <f t="shared" si="81"/>
        <v>0</v>
      </c>
      <c r="M111" s="768">
        <f t="shared" si="82"/>
        <v>0</v>
      </c>
      <c r="N111" s="89">
        <v>178577800</v>
      </c>
      <c r="O111" s="455">
        <f t="shared" si="88"/>
        <v>2.7752804992086122</v>
      </c>
      <c r="P111" s="176">
        <f t="shared" si="83"/>
        <v>178577800</v>
      </c>
      <c r="Q111" s="466">
        <f t="shared" si="84"/>
        <v>2.7752804992086122</v>
      </c>
      <c r="R111" s="127"/>
      <c r="S111" s="98">
        <f t="shared" si="85"/>
        <v>0</v>
      </c>
      <c r="T111" s="96">
        <f t="shared" si="86"/>
        <v>178577800</v>
      </c>
      <c r="U111" s="98">
        <f t="shared" si="87"/>
        <v>2.7752804992086122</v>
      </c>
      <c r="V111" s="89">
        <v>2987601633</v>
      </c>
      <c r="W111" s="34">
        <f t="shared" si="65"/>
        <v>46.430365652778264</v>
      </c>
      <c r="X111" s="33">
        <f t="shared" si="66"/>
        <v>3166179433</v>
      </c>
      <c r="Y111" s="468">
        <f t="shared" si="67"/>
        <v>49.205646151986869</v>
      </c>
      <c r="Z111" s="773">
        <f t="shared" si="68"/>
        <v>3166179433</v>
      </c>
      <c r="AA111" s="773">
        <f t="shared" si="69"/>
        <v>49.205646151986876</v>
      </c>
      <c r="AB111" s="50">
        <v>173964980</v>
      </c>
      <c r="AC111" s="85">
        <f t="shared" si="70"/>
        <v>2.7035925884360554</v>
      </c>
      <c r="AD111" s="35">
        <f t="shared" si="71"/>
        <v>3340144413</v>
      </c>
      <c r="AE111" s="85">
        <f t="shared" si="72"/>
        <v>51.909238740422921</v>
      </c>
      <c r="AF111" s="261">
        <v>1341944766</v>
      </c>
      <c r="AG111" s="85">
        <f t="shared" si="101"/>
        <v>20.855185471513618</v>
      </c>
      <c r="AH111" s="35">
        <f t="shared" si="102"/>
        <v>4682089179</v>
      </c>
      <c r="AI111" s="85">
        <f t="shared" si="103"/>
        <v>72.764424211936543</v>
      </c>
      <c r="AJ111" s="538">
        <v>1566129200</v>
      </c>
      <c r="AK111" s="434">
        <f t="shared" si="98"/>
        <v>0.24339239412744387</v>
      </c>
      <c r="AL111" s="469">
        <f t="shared" si="74"/>
        <v>6248218379</v>
      </c>
      <c r="AM111" s="434">
        <f t="shared" si="99"/>
        <v>97.103663624680934</v>
      </c>
      <c r="AN111" s="777">
        <f t="shared" si="76"/>
        <v>3082038946</v>
      </c>
      <c r="AO111" s="777">
        <f t="shared" si="77"/>
        <v>23.802170454077118</v>
      </c>
      <c r="AP111" s="35"/>
      <c r="AQ111" s="85">
        <v>0</v>
      </c>
      <c r="AR111" s="35">
        <f t="shared" si="91"/>
        <v>6248218379</v>
      </c>
      <c r="AS111" s="109">
        <f t="shared" si="92"/>
        <v>96.05866908579857</v>
      </c>
      <c r="AT111" s="50">
        <v>114217517</v>
      </c>
      <c r="AU111" s="85">
        <f t="shared" si="93"/>
        <v>1.7559537781489207</v>
      </c>
      <c r="AV111" s="35">
        <f t="shared" si="94"/>
        <v>6362435896</v>
      </c>
      <c r="AW111" s="85">
        <f t="shared" si="95"/>
        <v>97.814622863947491</v>
      </c>
      <c r="AX111" s="35">
        <v>125033900</v>
      </c>
      <c r="AY111" s="489">
        <f t="shared" si="96"/>
        <v>1.9222423571131766</v>
      </c>
      <c r="AZ111" s="782">
        <f t="shared" si="78"/>
        <v>239251417</v>
      </c>
      <c r="BA111" s="782">
        <f t="shared" si="79"/>
        <v>3.6781961352620973</v>
      </c>
      <c r="BB111" s="490">
        <f t="shared" si="104"/>
        <v>6487469796</v>
      </c>
      <c r="BC111" s="492">
        <f t="shared" si="97"/>
        <v>99.736865221060683</v>
      </c>
      <c r="BD111" s="259"/>
    </row>
    <row r="112" spans="1:56" ht="21">
      <c r="A112" s="30">
        <v>108</v>
      </c>
      <c r="B112" s="133" t="s">
        <v>118</v>
      </c>
      <c r="C112" s="239">
        <v>690560000</v>
      </c>
      <c r="D112" s="495">
        <v>690560000</v>
      </c>
      <c r="E112" s="624">
        <v>690560000</v>
      </c>
      <c r="F112" s="497"/>
      <c r="G112" s="434">
        <f t="shared" si="89"/>
        <v>0</v>
      </c>
      <c r="H112" s="35">
        <v>76950000</v>
      </c>
      <c r="I112" s="458">
        <f t="shared" si="105"/>
        <v>11.143130213160333</v>
      </c>
      <c r="J112" s="89">
        <v>73344000</v>
      </c>
      <c r="K112" s="453">
        <f t="shared" si="80"/>
        <v>10.6209453197405</v>
      </c>
      <c r="L112" s="767">
        <f t="shared" si="81"/>
        <v>150294000</v>
      </c>
      <c r="M112" s="768">
        <f t="shared" si="82"/>
        <v>21.764075532900833</v>
      </c>
      <c r="N112" s="89">
        <v>142339950</v>
      </c>
      <c r="O112" s="455">
        <f t="shared" si="88"/>
        <v>20.612249478683967</v>
      </c>
      <c r="P112" s="176">
        <f t="shared" si="83"/>
        <v>292633950</v>
      </c>
      <c r="Q112" s="466">
        <f t="shared" si="84"/>
        <v>42.376325011584804</v>
      </c>
      <c r="R112" s="89">
        <v>14800000</v>
      </c>
      <c r="S112" s="98">
        <f t="shared" si="85"/>
        <v>2.1431881371640409</v>
      </c>
      <c r="T112" s="96">
        <f t="shared" si="86"/>
        <v>307433950</v>
      </c>
      <c r="U112" s="98">
        <f t="shared" si="87"/>
        <v>44.519513148748842</v>
      </c>
      <c r="V112" s="89">
        <v>159470000</v>
      </c>
      <c r="W112" s="34">
        <f t="shared" si="65"/>
        <v>23.09285217794254</v>
      </c>
      <c r="X112" s="33">
        <f t="shared" si="66"/>
        <v>466903950</v>
      </c>
      <c r="Y112" s="468">
        <f t="shared" si="67"/>
        <v>67.612365326691375</v>
      </c>
      <c r="Z112" s="773">
        <f t="shared" si="68"/>
        <v>316609950</v>
      </c>
      <c r="AA112" s="773">
        <f t="shared" si="69"/>
        <v>45.848289793790549</v>
      </c>
      <c r="AB112" s="50">
        <v>36650000</v>
      </c>
      <c r="AC112" s="85">
        <f t="shared" si="70"/>
        <v>5.3072868396663582</v>
      </c>
      <c r="AD112" s="35">
        <f t="shared" si="71"/>
        <v>503553950</v>
      </c>
      <c r="AE112" s="85">
        <f t="shared" si="72"/>
        <v>72.919652166357736</v>
      </c>
      <c r="AF112" s="261">
        <v>9394000</v>
      </c>
      <c r="AG112" s="85">
        <f t="shared" si="101"/>
        <v>1.3603452270620946</v>
      </c>
      <c r="AH112" s="35">
        <f t="shared" si="102"/>
        <v>512947950</v>
      </c>
      <c r="AI112" s="85">
        <f t="shared" si="103"/>
        <v>74.279997393419833</v>
      </c>
      <c r="AJ112" s="538">
        <v>96530000</v>
      </c>
      <c r="AK112" s="434">
        <f t="shared" si="98"/>
        <v>0.13978510194624652</v>
      </c>
      <c r="AL112" s="469">
        <f t="shared" si="74"/>
        <v>609477950</v>
      </c>
      <c r="AM112" s="434">
        <f t="shared" si="99"/>
        <v>88.258507588044495</v>
      </c>
      <c r="AN112" s="777">
        <f t="shared" si="76"/>
        <v>142574000</v>
      </c>
      <c r="AO112" s="777">
        <f t="shared" si="77"/>
        <v>6.8074171686747</v>
      </c>
      <c r="AP112" s="35">
        <v>66719000</v>
      </c>
      <c r="AQ112" s="85">
        <f>AP112/E112*100</f>
        <v>9.6615790083410555</v>
      </c>
      <c r="AR112" s="35">
        <f t="shared" si="91"/>
        <v>676196950</v>
      </c>
      <c r="AS112" s="109">
        <f t="shared" si="92"/>
        <v>97.920086596385545</v>
      </c>
      <c r="AT112" s="50">
        <v>4890000</v>
      </c>
      <c r="AU112" s="85">
        <f t="shared" si="93"/>
        <v>0.70812094531974046</v>
      </c>
      <c r="AV112" s="35">
        <f t="shared" si="94"/>
        <v>681086950</v>
      </c>
      <c r="AW112" s="85">
        <f t="shared" si="95"/>
        <v>98.628207541705279</v>
      </c>
      <c r="AX112" s="35">
        <v>4770000</v>
      </c>
      <c r="AY112" s="489">
        <f t="shared" si="96"/>
        <v>0.69074374420759965</v>
      </c>
      <c r="AZ112" s="782">
        <f t="shared" si="78"/>
        <v>76379000</v>
      </c>
      <c r="BA112" s="782">
        <f t="shared" si="79"/>
        <v>11.060443697868395</v>
      </c>
      <c r="BB112" s="490">
        <f t="shared" si="104"/>
        <v>685856950</v>
      </c>
      <c r="BC112" s="492">
        <f t="shared" si="97"/>
        <v>99.318951285912888</v>
      </c>
    </row>
    <row r="113" spans="1:55" ht="21">
      <c r="A113" s="48">
        <v>109</v>
      </c>
      <c r="B113" s="133" t="s">
        <v>119</v>
      </c>
      <c r="C113" s="239">
        <v>1343040000</v>
      </c>
      <c r="D113" s="496">
        <v>1343040000</v>
      </c>
      <c r="E113" s="624">
        <v>1193040000</v>
      </c>
      <c r="F113" s="497"/>
      <c r="G113" s="434">
        <f t="shared" si="89"/>
        <v>0</v>
      </c>
      <c r="H113" s="498"/>
      <c r="I113" s="452" t="s">
        <v>28</v>
      </c>
      <c r="J113" s="497"/>
      <c r="K113" s="453">
        <f t="shared" si="80"/>
        <v>0</v>
      </c>
      <c r="L113" s="767">
        <f t="shared" si="81"/>
        <v>0</v>
      </c>
      <c r="M113" s="768">
        <f t="shared" si="82"/>
        <v>0</v>
      </c>
      <c r="N113" s="505"/>
      <c r="O113" s="455">
        <f t="shared" si="88"/>
        <v>0</v>
      </c>
      <c r="P113" s="176">
        <f t="shared" si="83"/>
        <v>0</v>
      </c>
      <c r="Q113" s="466">
        <f t="shared" si="84"/>
        <v>0</v>
      </c>
      <c r="R113" s="7">
        <v>131196950</v>
      </c>
      <c r="S113" s="98">
        <f t="shared" si="85"/>
        <v>9.7686554384083877</v>
      </c>
      <c r="T113" s="96">
        <f t="shared" si="86"/>
        <v>131196950</v>
      </c>
      <c r="U113" s="98">
        <f t="shared" si="87"/>
        <v>9.7686554384083877</v>
      </c>
      <c r="V113" s="89">
        <v>50000000</v>
      </c>
      <c r="W113" s="34">
        <f t="shared" si="65"/>
        <v>3.7228973076006673</v>
      </c>
      <c r="X113" s="33">
        <f t="shared" si="66"/>
        <v>181196950</v>
      </c>
      <c r="Y113" s="468">
        <f t="shared" si="67"/>
        <v>13.491552746009052</v>
      </c>
      <c r="Z113" s="773">
        <f t="shared" si="68"/>
        <v>181196950</v>
      </c>
      <c r="AA113" s="773">
        <f t="shared" si="69"/>
        <v>13.491552746009056</v>
      </c>
      <c r="AB113" s="50">
        <v>356020995</v>
      </c>
      <c r="AC113" s="85">
        <f t="shared" si="70"/>
        <v>26.508592074696214</v>
      </c>
      <c r="AD113" s="35">
        <f t="shared" si="71"/>
        <v>537217945</v>
      </c>
      <c r="AE113" s="85">
        <f t="shared" si="72"/>
        <v>40.000144820705266</v>
      </c>
      <c r="AF113" s="239">
        <v>140350000</v>
      </c>
      <c r="AG113" s="85">
        <f t="shared" si="101"/>
        <v>10.450172742435072</v>
      </c>
      <c r="AH113" s="35">
        <f t="shared" si="102"/>
        <v>677567945</v>
      </c>
      <c r="AI113" s="85">
        <f t="shared" si="103"/>
        <v>50.450317563140331</v>
      </c>
      <c r="AJ113" s="538">
        <v>26350000</v>
      </c>
      <c r="AK113" s="434">
        <f t="shared" si="98"/>
        <v>1.9619668811055514E-2</v>
      </c>
      <c r="AL113" s="469">
        <f t="shared" si="74"/>
        <v>703917945</v>
      </c>
      <c r="AM113" s="434">
        <f t="shared" si="99"/>
        <v>52.412284444245891</v>
      </c>
      <c r="AN113" s="777">
        <f t="shared" si="76"/>
        <v>522720995</v>
      </c>
      <c r="AO113" s="777">
        <f t="shared" si="77"/>
        <v>36.978384485942335</v>
      </c>
      <c r="AP113" s="35">
        <v>282058000</v>
      </c>
      <c r="AQ113" s="85">
        <f>AP113/E113*100</f>
        <v>23.64195668208945</v>
      </c>
      <c r="AR113" s="35">
        <f t="shared" si="91"/>
        <v>985975945</v>
      </c>
      <c r="AS113" s="109">
        <f t="shared" si="92"/>
        <v>82.64399726748475</v>
      </c>
      <c r="AT113" s="50">
        <v>132956800</v>
      </c>
      <c r="AU113" s="85">
        <f t="shared" si="93"/>
        <v>11.144370683296453</v>
      </c>
      <c r="AV113" s="35">
        <f t="shared" si="94"/>
        <v>1118932745</v>
      </c>
      <c r="AW113" s="85">
        <f t="shared" si="95"/>
        <v>93.788367950781193</v>
      </c>
      <c r="AX113" s="35">
        <v>64089000</v>
      </c>
      <c r="AY113" s="489">
        <f t="shared" si="96"/>
        <v>5.3719070609535304</v>
      </c>
      <c r="AZ113" s="782">
        <f t="shared" si="78"/>
        <v>479103800</v>
      </c>
      <c r="BA113" s="782">
        <f t="shared" si="79"/>
        <v>40.158234426339433</v>
      </c>
      <c r="BB113" s="490">
        <f t="shared" si="104"/>
        <v>1183021745</v>
      </c>
      <c r="BC113" s="492">
        <f t="shared" si="97"/>
        <v>99.16027501173474</v>
      </c>
    </row>
    <row r="114" spans="1:55" ht="21">
      <c r="A114" s="30">
        <v>110</v>
      </c>
      <c r="B114" s="133" t="s">
        <v>121</v>
      </c>
      <c r="C114" s="239">
        <v>220000000</v>
      </c>
      <c r="D114" s="499">
        <v>220000000</v>
      </c>
      <c r="E114" s="624">
        <v>220000000</v>
      </c>
      <c r="F114" s="497"/>
      <c r="G114" s="434">
        <f t="shared" si="89"/>
        <v>0</v>
      </c>
      <c r="H114" s="498"/>
      <c r="I114" s="452" t="s">
        <v>28</v>
      </c>
      <c r="J114" s="497"/>
      <c r="K114" s="453">
        <f t="shared" si="80"/>
        <v>0</v>
      </c>
      <c r="L114" s="767">
        <f t="shared" si="81"/>
        <v>0</v>
      </c>
      <c r="M114" s="768">
        <f t="shared" si="82"/>
        <v>0</v>
      </c>
      <c r="N114" s="505"/>
      <c r="O114" s="455">
        <f t="shared" si="88"/>
        <v>0</v>
      </c>
      <c r="P114" s="176">
        <f t="shared" si="83"/>
        <v>0</v>
      </c>
      <c r="Q114" s="466">
        <f t="shared" si="84"/>
        <v>0</v>
      </c>
      <c r="R114" s="127"/>
      <c r="S114" s="98">
        <f t="shared" si="85"/>
        <v>0</v>
      </c>
      <c r="T114" s="96">
        <f t="shared" si="86"/>
        <v>0</v>
      </c>
      <c r="U114" s="98">
        <f t="shared" si="87"/>
        <v>0</v>
      </c>
      <c r="V114" s="89"/>
      <c r="W114" s="34"/>
      <c r="X114" s="33"/>
      <c r="Y114" s="468"/>
      <c r="Z114" s="773">
        <f t="shared" si="68"/>
        <v>0</v>
      </c>
      <c r="AA114" s="773">
        <f t="shared" si="69"/>
        <v>0</v>
      </c>
      <c r="AB114" s="477"/>
      <c r="AC114" s="85">
        <f t="shared" si="70"/>
        <v>0</v>
      </c>
      <c r="AD114" s="35">
        <f t="shared" si="71"/>
        <v>0</v>
      </c>
      <c r="AE114" s="85">
        <f t="shared" si="72"/>
        <v>0</v>
      </c>
      <c r="AF114" s="239">
        <v>48910000</v>
      </c>
      <c r="AG114" s="85">
        <f t="shared" si="101"/>
        <v>22.231818181818184</v>
      </c>
      <c r="AH114" s="35">
        <f t="shared" si="102"/>
        <v>48910000</v>
      </c>
      <c r="AI114" s="85">
        <f t="shared" si="103"/>
        <v>22.231818181818184</v>
      </c>
      <c r="AJ114" s="589">
        <v>59860000</v>
      </c>
      <c r="AK114" s="434">
        <f t="shared" si="98"/>
        <v>0.27209090909090911</v>
      </c>
      <c r="AL114" s="469">
        <f t="shared" si="74"/>
        <v>108770000</v>
      </c>
      <c r="AM114" s="434">
        <f t="shared" si="99"/>
        <v>49.440909090909088</v>
      </c>
      <c r="AN114" s="777">
        <f t="shared" si="76"/>
        <v>108770000</v>
      </c>
      <c r="AO114" s="777">
        <f t="shared" si="77"/>
        <v>22.503909090909094</v>
      </c>
      <c r="AP114" s="35"/>
      <c r="AQ114" s="85">
        <f>AP114/E114*100</f>
        <v>0</v>
      </c>
      <c r="AR114" s="35">
        <f t="shared" si="91"/>
        <v>108770000</v>
      </c>
      <c r="AS114" s="109">
        <f t="shared" si="92"/>
        <v>49.440909090909088</v>
      </c>
      <c r="AT114" s="50">
        <v>32500000</v>
      </c>
      <c r="AU114" s="85">
        <f t="shared" si="93"/>
        <v>14.772727272727273</v>
      </c>
      <c r="AV114" s="35">
        <f t="shared" si="94"/>
        <v>141270000</v>
      </c>
      <c r="AW114" s="85">
        <f t="shared" si="95"/>
        <v>64.213636363636368</v>
      </c>
      <c r="AX114" s="35">
        <v>77440000</v>
      </c>
      <c r="AY114" s="489">
        <f t="shared" si="96"/>
        <v>35.199999999999996</v>
      </c>
      <c r="AZ114" s="782">
        <f t="shared" si="78"/>
        <v>109940000</v>
      </c>
      <c r="BA114" s="782">
        <f t="shared" si="79"/>
        <v>49.972727272727269</v>
      </c>
      <c r="BB114" s="490">
        <f t="shared" si="104"/>
        <v>218710000</v>
      </c>
      <c r="BC114" s="492">
        <f t="shared" si="97"/>
        <v>99.413636363636357</v>
      </c>
    </row>
    <row r="115" spans="1:55" ht="21" customHeight="1">
      <c r="A115" s="786" t="s">
        <v>122</v>
      </c>
      <c r="B115" s="786"/>
      <c r="C115" s="407">
        <f>SUM(C5:C114)</f>
        <v>1210522670790</v>
      </c>
      <c r="D115" s="500">
        <f>SUM(D5:D114)</f>
        <v>1210522670790</v>
      </c>
      <c r="E115" s="625">
        <f>SUM(E5:E114)</f>
        <v>1242330366803</v>
      </c>
      <c r="F115" s="408">
        <f>SUM(F5:F114)</f>
        <v>40917815729</v>
      </c>
      <c r="G115" s="501">
        <f t="shared" si="89"/>
        <v>3.3801775643158005</v>
      </c>
      <c r="H115" s="225">
        <f>SUM(H5:H114)</f>
        <v>46707001527</v>
      </c>
      <c r="I115" s="506">
        <f t="shared" si="105"/>
        <v>3.8584160919942554</v>
      </c>
      <c r="J115" s="408">
        <f>SUM(J5:J114)</f>
        <v>93120009746</v>
      </c>
      <c r="K115" s="507">
        <f t="shared" si="80"/>
        <v>7.692545707155479</v>
      </c>
      <c r="L115" s="767">
        <f t="shared" si="81"/>
        <v>180744827002</v>
      </c>
      <c r="M115" s="770">
        <f>L115/C115*100</f>
        <v>14.931139363465535</v>
      </c>
      <c r="N115" s="408">
        <f>SUM(N5:N114)</f>
        <v>47109529660</v>
      </c>
      <c r="O115" s="508">
        <f t="shared" si="88"/>
        <v>3.8916685161506162</v>
      </c>
      <c r="P115" s="176">
        <f t="shared" si="83"/>
        <v>227854356662</v>
      </c>
      <c r="Q115" s="508">
        <f t="shared" si="84"/>
        <v>18.822807879616153</v>
      </c>
      <c r="R115" s="408">
        <f>SUM(R5:R114)</f>
        <v>95144139024</v>
      </c>
      <c r="S115" s="510">
        <f t="shared" si="85"/>
        <v>7.8597568901297752</v>
      </c>
      <c r="T115" s="511">
        <f t="shared" si="86"/>
        <v>322998495686</v>
      </c>
      <c r="U115" s="510">
        <f t="shared" si="87"/>
        <v>26.682564769745927</v>
      </c>
      <c r="V115" s="408">
        <f>SUM(V5:V114)</f>
        <v>211863087313</v>
      </c>
      <c r="W115" s="672">
        <f t="shared" si="65"/>
        <v>17.501785999161491</v>
      </c>
      <c r="X115" s="160">
        <f t="shared" si="66"/>
        <v>534861582999</v>
      </c>
      <c r="Y115" s="512">
        <f t="shared" si="67"/>
        <v>44.184350768907422</v>
      </c>
      <c r="Z115" s="774"/>
      <c r="AA115" s="774"/>
      <c r="AB115" s="242">
        <f>SUM(AB5:AB114)</f>
        <v>112912402606</v>
      </c>
      <c r="AC115" s="515">
        <f t="shared" si="70"/>
        <v>9.3275743883683031</v>
      </c>
      <c r="AD115" s="225">
        <f>SUM(AD5:AD114)</f>
        <v>647773985605</v>
      </c>
      <c r="AE115" s="515">
        <f t="shared" si="72"/>
        <v>53.511925157275719</v>
      </c>
      <c r="AF115" s="408">
        <f>SUM(AF5:AF114)</f>
        <v>58408662464</v>
      </c>
      <c r="AG115" s="506">
        <f t="shared" si="101"/>
        <v>4.8250779496663103</v>
      </c>
      <c r="AH115" s="225">
        <f t="shared" si="102"/>
        <v>706182648069</v>
      </c>
      <c r="AI115" s="515">
        <f t="shared" si="103"/>
        <v>58.337003106942035</v>
      </c>
      <c r="AJ115" s="555">
        <f>SUM(AJ5:AJ114)</f>
        <v>45278936360</v>
      </c>
      <c r="AK115" s="658">
        <f>AJ115/D115*100</f>
        <v>3.740445136021326</v>
      </c>
      <c r="AL115" s="561">
        <f t="shared" si="74"/>
        <v>751461584429</v>
      </c>
      <c r="AM115" s="590">
        <f t="shared" si="99"/>
        <v>62.077448242963364</v>
      </c>
      <c r="AN115" s="778"/>
      <c r="AO115" s="778"/>
      <c r="AP115" s="225">
        <f>SUM(AP6:AP114)</f>
        <v>53730417505</v>
      </c>
      <c r="AQ115" s="506">
        <f>AP115/E115*100</f>
        <v>4.3249701480991156</v>
      </c>
      <c r="AR115" s="225">
        <f t="shared" si="91"/>
        <v>805192001934</v>
      </c>
      <c r="AS115" s="157">
        <f t="shared" si="92"/>
        <v>64.813033911911262</v>
      </c>
      <c r="AT115" s="242">
        <f>SUM(AT5:AT114)</f>
        <v>107920287640</v>
      </c>
      <c r="AU115" s="515">
        <f t="shared" si="93"/>
        <v>8.6869234242193514</v>
      </c>
      <c r="AV115" s="225">
        <f t="shared" si="94"/>
        <v>913112289574</v>
      </c>
      <c r="AW115" s="515">
        <f t="shared" si="95"/>
        <v>73.49995733613062</v>
      </c>
      <c r="AX115" s="504">
        <f>SUM(AX5:AX114)</f>
        <v>148719144367</v>
      </c>
      <c r="AY115" s="516">
        <f t="shared" si="96"/>
        <v>11.970981982007919</v>
      </c>
      <c r="AZ115" s="783"/>
      <c r="BA115" s="783"/>
      <c r="BB115" s="745">
        <f>SUM(BB5:BB114)</f>
        <v>1062090746611</v>
      </c>
      <c r="BC115" s="746">
        <f t="shared" si="97"/>
        <v>85.491812402861342</v>
      </c>
    </row>
    <row r="116" spans="1:55">
      <c r="T116" s="417"/>
      <c r="X116" s="162"/>
      <c r="AR116" s="256"/>
    </row>
    <row r="117" spans="1:55">
      <c r="F117" s="257"/>
      <c r="T117" s="513"/>
    </row>
    <row r="119" spans="1:55">
      <c r="P119" s="509"/>
    </row>
    <row r="120" spans="1:55">
      <c r="T120" s="514"/>
    </row>
  </sheetData>
  <mergeCells count="1">
    <mergeCell ref="A115:B115"/>
  </mergeCells>
  <pageMargins left="0.51181102362204722" right="0.51181102362204722" top="0.55118110236220474" bottom="0.35433070866141736" header="0.31496062992125984" footer="0.31496062992125984"/>
  <pageSetup paperSize="5"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5"/>
  <sheetViews>
    <sheetView workbookViewId="0">
      <selection sqref="A1:G1"/>
    </sheetView>
  </sheetViews>
  <sheetFormatPr defaultColWidth="9" defaultRowHeight="15"/>
  <cols>
    <col min="1" max="1" width="5.7109375" style="172" customWidth="1"/>
    <col min="2" max="2" width="15.7109375" customWidth="1"/>
    <col min="3" max="3" width="25.7109375" customWidth="1"/>
    <col min="4" max="4" width="22.7109375" customWidth="1"/>
    <col min="5" max="5" width="30.7109375" style="260" customWidth="1"/>
    <col min="6" max="6" width="20.7109375" style="233" customWidth="1"/>
    <col min="7" max="7" width="30.7109375" style="3" customWidth="1"/>
    <col min="9" max="9" width="12.42578125" customWidth="1"/>
  </cols>
  <sheetData>
    <row r="1" spans="1:9">
      <c r="A1" s="788" t="s">
        <v>147</v>
      </c>
      <c r="B1" s="788"/>
      <c r="C1" s="788"/>
      <c r="D1" s="788"/>
      <c r="E1" s="788"/>
      <c r="F1" s="788"/>
      <c r="G1" s="788"/>
    </row>
    <row r="3" spans="1:9" ht="20.100000000000001" customHeight="1">
      <c r="A3" s="243" t="s">
        <v>2</v>
      </c>
      <c r="B3" s="243" t="s">
        <v>148</v>
      </c>
      <c r="C3" s="243" t="s">
        <v>149</v>
      </c>
      <c r="D3" s="243" t="s">
        <v>150</v>
      </c>
      <c r="E3" s="243" t="s">
        <v>151</v>
      </c>
      <c r="F3" s="402" t="s">
        <v>152</v>
      </c>
      <c r="G3" s="243" t="s">
        <v>3</v>
      </c>
      <c r="I3" s="7"/>
    </row>
    <row r="4" spans="1:9" ht="45" customHeight="1">
      <c r="A4" s="109">
        <v>1</v>
      </c>
      <c r="B4" s="403" t="s">
        <v>153</v>
      </c>
      <c r="C4" s="404" t="s">
        <v>154</v>
      </c>
      <c r="D4" s="403"/>
      <c r="E4" s="405" t="s">
        <v>155</v>
      </c>
      <c r="F4" s="406">
        <v>500000000</v>
      </c>
      <c r="G4" s="244"/>
      <c r="H4" s="173"/>
      <c r="I4" s="173"/>
    </row>
    <row r="5" spans="1:9" ht="21.95" customHeight="1">
      <c r="A5" s="109"/>
      <c r="B5" s="403"/>
      <c r="C5" s="404"/>
      <c r="D5" s="403"/>
      <c r="E5" s="405"/>
      <c r="F5" s="407">
        <f>SUM(F6:F11)</f>
        <v>40884221311</v>
      </c>
      <c r="G5" s="243" t="s">
        <v>16</v>
      </c>
      <c r="H5" s="173"/>
      <c r="I5" s="173"/>
    </row>
    <row r="6" spans="1:9" ht="63">
      <c r="A6" s="109">
        <v>2</v>
      </c>
      <c r="B6" s="292" t="s">
        <v>156</v>
      </c>
      <c r="C6" s="320" t="s">
        <v>157</v>
      </c>
      <c r="D6" s="109" t="s">
        <v>158</v>
      </c>
      <c r="E6" s="49" t="s">
        <v>159</v>
      </c>
      <c r="F6" s="89">
        <v>37585398385</v>
      </c>
      <c r="G6" s="244" t="s">
        <v>16</v>
      </c>
      <c r="H6" s="173"/>
      <c r="I6" s="173"/>
    </row>
    <row r="7" spans="1:9" ht="52.5">
      <c r="A7" s="109">
        <v>3</v>
      </c>
      <c r="B7" s="292" t="s">
        <v>160</v>
      </c>
      <c r="C7" s="179" t="s">
        <v>161</v>
      </c>
      <c r="D7" s="109" t="s">
        <v>158</v>
      </c>
      <c r="E7" s="49" t="s">
        <v>162</v>
      </c>
      <c r="F7" s="89">
        <v>61941782</v>
      </c>
      <c r="G7" s="244" t="s">
        <v>16</v>
      </c>
      <c r="H7" s="173"/>
      <c r="I7" s="173"/>
    </row>
    <row r="8" spans="1:9" ht="57.75" customHeight="1">
      <c r="A8" s="109">
        <v>4</v>
      </c>
      <c r="B8" s="109" t="s">
        <v>153</v>
      </c>
      <c r="C8" s="179" t="s">
        <v>163</v>
      </c>
      <c r="D8" s="109" t="s">
        <v>158</v>
      </c>
      <c r="E8" s="180" t="s">
        <v>164</v>
      </c>
      <c r="F8" s="89">
        <v>1284165206</v>
      </c>
      <c r="G8" s="244" t="s">
        <v>16</v>
      </c>
      <c r="H8" s="173"/>
      <c r="I8" s="173"/>
    </row>
    <row r="9" spans="1:9" ht="52.5">
      <c r="A9" s="109">
        <v>5</v>
      </c>
      <c r="B9" s="109" t="s">
        <v>165</v>
      </c>
      <c r="C9" s="179" t="s">
        <v>166</v>
      </c>
      <c r="D9" s="109" t="s">
        <v>158</v>
      </c>
      <c r="E9" s="133" t="s">
        <v>167</v>
      </c>
      <c r="F9" s="239">
        <v>14423760</v>
      </c>
      <c r="G9" s="244" t="s">
        <v>16</v>
      </c>
      <c r="H9" s="173"/>
      <c r="I9" s="173"/>
    </row>
    <row r="10" spans="1:9" ht="52.5">
      <c r="A10" s="109">
        <v>6</v>
      </c>
      <c r="B10" s="109" t="s">
        <v>168</v>
      </c>
      <c r="C10" s="179" t="s">
        <v>169</v>
      </c>
      <c r="D10" s="109" t="s">
        <v>158</v>
      </c>
      <c r="E10" s="133" t="s">
        <v>170</v>
      </c>
      <c r="F10" s="239">
        <v>64112350</v>
      </c>
      <c r="G10" s="244" t="s">
        <v>16</v>
      </c>
      <c r="H10" s="173"/>
      <c r="I10" s="173"/>
    </row>
    <row r="11" spans="1:9" ht="63">
      <c r="A11" s="109">
        <v>7</v>
      </c>
      <c r="B11" s="109" t="s">
        <v>171</v>
      </c>
      <c r="C11" s="179" t="s">
        <v>172</v>
      </c>
      <c r="D11" s="109" t="s">
        <v>158</v>
      </c>
      <c r="E11" s="133" t="s">
        <v>173</v>
      </c>
      <c r="F11" s="239">
        <v>1874179828</v>
      </c>
      <c r="G11" s="244" t="s">
        <v>16</v>
      </c>
      <c r="H11" s="173"/>
      <c r="I11" s="173"/>
    </row>
    <row r="12" spans="1:9" ht="52.5">
      <c r="A12" s="109">
        <v>8</v>
      </c>
      <c r="B12" s="109" t="s">
        <v>174</v>
      </c>
      <c r="C12" s="179" t="s">
        <v>175</v>
      </c>
      <c r="D12" s="109" t="s">
        <v>158</v>
      </c>
      <c r="E12" s="133" t="s">
        <v>176</v>
      </c>
      <c r="F12" s="407">
        <v>31483738</v>
      </c>
      <c r="G12" s="245" t="s">
        <v>42</v>
      </c>
      <c r="H12" s="173"/>
      <c r="I12" s="173"/>
    </row>
    <row r="13" spans="1:9" ht="73.5">
      <c r="A13" s="109">
        <v>9</v>
      </c>
      <c r="B13" s="109" t="s">
        <v>153</v>
      </c>
      <c r="C13" s="179" t="s">
        <v>177</v>
      </c>
      <c r="D13" s="109" t="s">
        <v>158</v>
      </c>
      <c r="E13" s="49" t="s">
        <v>178</v>
      </c>
      <c r="F13" s="408">
        <v>2110680</v>
      </c>
      <c r="G13" s="177" t="s">
        <v>108</v>
      </c>
      <c r="H13" s="173"/>
      <c r="I13" s="173"/>
    </row>
    <row r="14" spans="1:9">
      <c r="A14" s="241"/>
      <c r="B14" s="173"/>
      <c r="C14" s="173"/>
      <c r="D14" s="173"/>
      <c r="E14" s="58"/>
      <c r="G14" s="320"/>
      <c r="H14" s="173"/>
      <c r="I14" s="173"/>
    </row>
    <row r="15" spans="1:9">
      <c r="A15" s="241"/>
      <c r="B15" s="789" t="s">
        <v>179</v>
      </c>
      <c r="C15" s="789"/>
      <c r="D15" s="409">
        <v>500000000</v>
      </c>
      <c r="E15" s="58"/>
      <c r="G15" s="320"/>
      <c r="H15" s="173"/>
      <c r="I15" s="173"/>
    </row>
    <row r="16" spans="1:9">
      <c r="A16" s="241"/>
      <c r="B16" s="790" t="s">
        <v>16</v>
      </c>
      <c r="C16" s="790"/>
      <c r="D16" s="410">
        <v>40884221311</v>
      </c>
      <c r="E16" s="58"/>
      <c r="F16" s="7"/>
      <c r="G16" s="320"/>
      <c r="H16" s="173"/>
      <c r="I16" s="173"/>
    </row>
    <row r="17" spans="1:9">
      <c r="A17" s="241"/>
      <c r="B17" s="790" t="s">
        <v>42</v>
      </c>
      <c r="C17" s="790"/>
      <c r="D17" s="125">
        <v>31483738</v>
      </c>
      <c r="E17" s="58"/>
      <c r="F17" s="7"/>
      <c r="G17" s="320"/>
      <c r="H17" s="173"/>
      <c r="I17" s="173"/>
    </row>
    <row r="18" spans="1:9" ht="33.75" customHeight="1">
      <c r="A18" s="241"/>
      <c r="B18" s="791" t="s">
        <v>180</v>
      </c>
      <c r="C18" s="791"/>
      <c r="D18" s="125">
        <v>2110680</v>
      </c>
      <c r="E18" s="58"/>
      <c r="G18" s="320"/>
      <c r="H18" s="173"/>
      <c r="I18" s="173"/>
    </row>
    <row r="19" spans="1:9">
      <c r="A19" s="241"/>
      <c r="B19" s="787" t="s">
        <v>122</v>
      </c>
      <c r="C19" s="787"/>
      <c r="D19" s="322">
        <f>SUM(D16:D18)</f>
        <v>40917815729</v>
      </c>
      <c r="E19" s="58"/>
      <c r="F19" s="7"/>
      <c r="G19" s="320"/>
      <c r="H19" s="173"/>
      <c r="I19" s="173"/>
    </row>
    <row r="20" spans="1:9">
      <c r="A20" s="241"/>
      <c r="B20" s="173"/>
      <c r="C20" s="173"/>
      <c r="D20" s="411"/>
      <c r="E20" s="400"/>
      <c r="F20" s="7"/>
      <c r="G20" s="320"/>
      <c r="H20" s="173"/>
      <c r="I20" s="173"/>
    </row>
    <row r="21" spans="1:9">
      <c r="A21" s="241"/>
      <c r="B21" s="173"/>
      <c r="C21" s="173"/>
      <c r="D21" s="401"/>
      <c r="E21" s="58"/>
      <c r="F21" s="7"/>
      <c r="G21" s="320"/>
      <c r="H21" s="173"/>
      <c r="I21" s="173"/>
    </row>
    <row r="22" spans="1:9">
      <c r="A22" s="241"/>
      <c r="B22" s="173"/>
      <c r="C22" s="173"/>
      <c r="D22" s="173"/>
      <c r="E22" s="58"/>
      <c r="F22" s="7"/>
      <c r="G22" s="320"/>
      <c r="H22" s="173"/>
      <c r="I22" s="173"/>
    </row>
    <row r="23" spans="1:9">
      <c r="A23" s="241"/>
      <c r="B23" s="173"/>
      <c r="C23" s="173"/>
      <c r="D23" s="173"/>
      <c r="E23" s="58"/>
      <c r="F23" s="7"/>
      <c r="G23" s="320"/>
      <c r="H23" s="173"/>
      <c r="I23" s="173"/>
    </row>
    <row r="24" spans="1:9">
      <c r="A24" s="241"/>
      <c r="B24" s="173"/>
      <c r="C24" s="173"/>
      <c r="D24" s="173"/>
      <c r="E24" s="58"/>
      <c r="F24" s="7"/>
      <c r="G24" s="320"/>
      <c r="H24" s="173"/>
      <c r="I24" s="173"/>
    </row>
    <row r="25" spans="1:9">
      <c r="A25" s="241"/>
      <c r="B25" s="173"/>
      <c r="C25" s="173"/>
      <c r="D25" s="173"/>
      <c r="E25" s="58"/>
      <c r="F25" s="7"/>
      <c r="G25" s="320"/>
      <c r="H25" s="173"/>
      <c r="I25" s="173"/>
    </row>
    <row r="26" spans="1:9">
      <c r="A26" s="241"/>
      <c r="B26" s="173"/>
      <c r="C26" s="173"/>
      <c r="D26" s="173"/>
      <c r="E26" s="58"/>
      <c r="F26" s="7"/>
      <c r="G26" s="320"/>
      <c r="H26" s="173"/>
      <c r="I26" s="173"/>
    </row>
    <row r="27" spans="1:9">
      <c r="A27" s="241"/>
      <c r="B27" s="173"/>
      <c r="C27" s="173"/>
      <c r="D27" s="173"/>
      <c r="E27" s="58"/>
      <c r="F27" s="7"/>
      <c r="G27" s="320"/>
      <c r="H27" s="173"/>
      <c r="I27" s="173"/>
    </row>
    <row r="28" spans="1:9">
      <c r="A28" s="241"/>
      <c r="B28" s="173"/>
      <c r="C28" s="173"/>
      <c r="D28" s="173"/>
      <c r="E28" s="58"/>
      <c r="F28" s="7"/>
      <c r="G28" s="320"/>
      <c r="H28" s="173"/>
      <c r="I28" s="173"/>
    </row>
    <row r="29" spans="1:9">
      <c r="A29" s="241"/>
      <c r="B29" s="173"/>
      <c r="C29" s="173"/>
      <c r="D29" s="173"/>
      <c r="E29" s="58"/>
      <c r="F29" s="7"/>
      <c r="G29" s="320"/>
      <c r="H29" s="173"/>
      <c r="I29" s="173"/>
    </row>
    <row r="30" spans="1:9">
      <c r="A30" s="241"/>
      <c r="B30" s="173"/>
      <c r="C30" s="173"/>
      <c r="D30" s="173"/>
      <c r="E30" s="58"/>
      <c r="F30" s="7"/>
      <c r="G30" s="320"/>
      <c r="H30" s="173"/>
      <c r="I30" s="173"/>
    </row>
    <row r="31" spans="1:9">
      <c r="A31" s="241"/>
      <c r="B31" s="173"/>
      <c r="C31" s="173"/>
      <c r="D31" s="173"/>
      <c r="E31" s="58"/>
      <c r="F31" s="7"/>
      <c r="G31" s="320"/>
      <c r="H31" s="173"/>
      <c r="I31" s="173"/>
    </row>
    <row r="32" spans="1:9">
      <c r="A32" s="241"/>
      <c r="B32" s="173"/>
      <c r="C32" s="173"/>
      <c r="D32" s="173"/>
      <c r="E32" s="9"/>
      <c r="F32" s="7"/>
      <c r="G32" s="8"/>
      <c r="H32" s="173"/>
      <c r="I32" s="173"/>
    </row>
    <row r="33" spans="1:9">
      <c r="A33" s="241"/>
      <c r="B33" s="173"/>
      <c r="C33" s="173"/>
      <c r="D33" s="173"/>
      <c r="E33" s="9"/>
      <c r="F33" s="7"/>
      <c r="G33" s="8"/>
      <c r="H33" s="173"/>
      <c r="I33" s="173"/>
    </row>
    <row r="34" spans="1:9">
      <c r="A34" s="241"/>
      <c r="B34" s="173"/>
      <c r="C34" s="173"/>
      <c r="D34" s="173"/>
      <c r="E34" s="9"/>
      <c r="F34" s="7"/>
      <c r="G34" s="8"/>
      <c r="H34" s="173"/>
      <c r="I34" s="173"/>
    </row>
    <row r="35" spans="1:9">
      <c r="A35" s="241"/>
      <c r="B35" s="173"/>
      <c r="C35" s="173"/>
      <c r="D35" s="173"/>
      <c r="E35" s="9"/>
      <c r="F35" s="7"/>
      <c r="G35" s="8"/>
      <c r="H35" s="173"/>
      <c r="I35" s="173"/>
    </row>
    <row r="36" spans="1:9">
      <c r="A36" s="241"/>
      <c r="B36" s="173"/>
      <c r="C36" s="173"/>
      <c r="D36" s="173"/>
      <c r="E36" s="9"/>
      <c r="F36" s="7"/>
      <c r="G36" s="8"/>
      <c r="H36" s="173"/>
      <c r="I36" s="173"/>
    </row>
    <row r="37" spans="1:9">
      <c r="A37" s="241"/>
      <c r="B37" s="173"/>
      <c r="C37" s="173"/>
      <c r="D37" s="173"/>
      <c r="E37" s="9"/>
      <c r="F37" s="7"/>
      <c r="G37" s="8"/>
      <c r="H37" s="173"/>
      <c r="I37" s="173"/>
    </row>
    <row r="38" spans="1:9">
      <c r="A38" s="241"/>
      <c r="B38" s="173"/>
      <c r="C38" s="173"/>
      <c r="D38" s="173"/>
      <c r="E38" s="9"/>
      <c r="F38" s="7"/>
      <c r="G38" s="8"/>
      <c r="H38" s="173"/>
      <c r="I38" s="173"/>
    </row>
    <row r="39" spans="1:9">
      <c r="A39" s="241"/>
      <c r="B39" s="173"/>
      <c r="C39" s="173"/>
      <c r="D39" s="173"/>
      <c r="E39" s="9"/>
      <c r="F39" s="7"/>
      <c r="G39" s="8"/>
      <c r="H39" s="173"/>
      <c r="I39" s="173"/>
    </row>
    <row r="40" spans="1:9">
      <c r="A40" s="241"/>
      <c r="B40" s="173"/>
      <c r="C40" s="173"/>
      <c r="D40" s="173"/>
      <c r="E40" s="9"/>
      <c r="F40" s="7"/>
      <c r="G40" s="8"/>
      <c r="H40" s="173"/>
      <c r="I40" s="173"/>
    </row>
    <row r="41" spans="1:9">
      <c r="A41" s="241"/>
      <c r="B41" s="173"/>
      <c r="C41" s="173"/>
      <c r="D41" s="173"/>
      <c r="E41" s="9"/>
      <c r="F41" s="7"/>
      <c r="G41" s="8"/>
      <c r="H41" s="173"/>
      <c r="I41" s="173"/>
    </row>
    <row r="42" spans="1:9">
      <c r="A42" s="241"/>
      <c r="B42" s="173"/>
      <c r="C42" s="173"/>
      <c r="D42" s="173"/>
      <c r="E42" s="9"/>
      <c r="F42" s="7"/>
      <c r="G42" s="8"/>
      <c r="H42" s="173"/>
      <c r="I42" s="173"/>
    </row>
    <row r="43" spans="1:9">
      <c r="A43" s="241"/>
      <c r="B43" s="173"/>
      <c r="C43" s="173"/>
      <c r="D43" s="173"/>
      <c r="E43" s="9"/>
      <c r="F43" s="7"/>
      <c r="G43" s="8"/>
      <c r="H43" s="173"/>
      <c r="I43" s="173"/>
    </row>
    <row r="44" spans="1:9">
      <c r="A44" s="241"/>
      <c r="B44" s="173"/>
      <c r="C44" s="173"/>
      <c r="D44" s="173"/>
      <c r="E44" s="9"/>
      <c r="F44" s="7"/>
      <c r="G44" s="8"/>
      <c r="H44" s="173"/>
      <c r="I44" s="173"/>
    </row>
    <row r="45" spans="1:9">
      <c r="A45" s="241"/>
      <c r="B45" s="173"/>
      <c r="C45" s="173"/>
      <c r="D45" s="173"/>
      <c r="E45" s="9"/>
      <c r="F45" s="7"/>
      <c r="G45" s="8"/>
      <c r="H45" s="173"/>
      <c r="I45" s="173"/>
    </row>
    <row r="46" spans="1:9">
      <c r="A46" s="241"/>
      <c r="B46" s="173"/>
      <c r="C46" s="173"/>
      <c r="D46" s="173"/>
      <c r="E46" s="9"/>
      <c r="F46" s="7"/>
      <c r="G46" s="8"/>
      <c r="H46" s="173"/>
      <c r="I46" s="173"/>
    </row>
    <row r="47" spans="1:9">
      <c r="A47" s="241"/>
      <c r="B47" s="173"/>
      <c r="C47" s="173"/>
      <c r="D47" s="173"/>
      <c r="E47" s="9"/>
      <c r="F47" s="7"/>
      <c r="G47" s="8"/>
      <c r="H47" s="173"/>
      <c r="I47" s="173"/>
    </row>
    <row r="48" spans="1:9">
      <c r="A48" s="241"/>
      <c r="B48" s="173"/>
      <c r="C48" s="173"/>
      <c r="D48" s="173"/>
      <c r="E48" s="9"/>
      <c r="F48" s="7"/>
      <c r="G48" s="8"/>
      <c r="H48" s="173"/>
      <c r="I48" s="173"/>
    </row>
    <row r="49" spans="1:9">
      <c r="A49" s="241"/>
      <c r="B49" s="173"/>
      <c r="C49" s="173"/>
      <c r="D49" s="173"/>
      <c r="E49" s="9"/>
      <c r="F49" s="7"/>
      <c r="G49" s="8"/>
      <c r="H49" s="173"/>
      <c r="I49" s="173"/>
    </row>
    <row r="50" spans="1:9">
      <c r="A50" s="241"/>
      <c r="B50" s="173"/>
      <c r="C50" s="173"/>
      <c r="D50" s="173"/>
      <c r="E50" s="9"/>
      <c r="F50" s="7"/>
      <c r="G50" s="8"/>
      <c r="H50" s="173"/>
      <c r="I50" s="173"/>
    </row>
    <row r="51" spans="1:9">
      <c r="A51" s="241"/>
      <c r="B51" s="173"/>
      <c r="C51" s="173"/>
      <c r="D51" s="173"/>
      <c r="E51" s="9"/>
      <c r="F51" s="7"/>
      <c r="G51" s="8"/>
      <c r="H51" s="173"/>
      <c r="I51" s="173"/>
    </row>
    <row r="52" spans="1:9">
      <c r="A52" s="241"/>
      <c r="B52" s="173"/>
      <c r="C52" s="173"/>
      <c r="D52" s="173"/>
      <c r="E52" s="9"/>
      <c r="F52" s="7"/>
      <c r="G52" s="8"/>
      <c r="H52" s="173"/>
      <c r="I52" s="173"/>
    </row>
    <row r="53" spans="1:9">
      <c r="A53" s="241"/>
      <c r="B53" s="173"/>
      <c r="C53" s="173"/>
      <c r="D53" s="173"/>
      <c r="E53" s="9"/>
      <c r="F53" s="7"/>
      <c r="G53" s="8"/>
      <c r="H53" s="173"/>
      <c r="I53" s="173"/>
    </row>
    <row r="54" spans="1:9">
      <c r="A54" s="241"/>
      <c r="B54" s="173"/>
      <c r="C54" s="173"/>
      <c r="D54" s="173"/>
      <c r="E54" s="9"/>
      <c r="F54" s="7"/>
      <c r="G54" s="8"/>
      <c r="H54" s="173"/>
      <c r="I54" s="173"/>
    </row>
    <row r="55" spans="1:9">
      <c r="A55" s="241"/>
      <c r="B55" s="173"/>
      <c r="C55" s="173"/>
      <c r="D55" s="173"/>
      <c r="E55" s="9"/>
      <c r="F55" s="7"/>
      <c r="G55" s="8"/>
      <c r="H55" s="173"/>
      <c r="I55" s="173"/>
    </row>
    <row r="56" spans="1:9">
      <c r="A56" s="241"/>
      <c r="B56" s="173"/>
      <c r="C56" s="173"/>
      <c r="D56" s="173"/>
      <c r="E56" s="9"/>
      <c r="F56" s="7"/>
      <c r="G56" s="8"/>
      <c r="H56" s="173"/>
      <c r="I56" s="173"/>
    </row>
    <row r="57" spans="1:9">
      <c r="A57" s="241"/>
      <c r="B57" s="173"/>
      <c r="C57" s="173"/>
      <c r="D57" s="173"/>
      <c r="E57" s="9"/>
      <c r="F57" s="7"/>
      <c r="G57" s="8"/>
      <c r="H57" s="173"/>
      <c r="I57" s="173"/>
    </row>
    <row r="58" spans="1:9">
      <c r="A58" s="241"/>
      <c r="B58" s="173"/>
      <c r="C58" s="173"/>
      <c r="D58" s="173"/>
      <c r="E58" s="9"/>
      <c r="F58" s="7"/>
      <c r="G58" s="8"/>
      <c r="H58" s="173"/>
      <c r="I58" s="173"/>
    </row>
    <row r="59" spans="1:9">
      <c r="A59" s="241"/>
      <c r="B59" s="173"/>
      <c r="C59" s="173"/>
      <c r="D59" s="173"/>
      <c r="E59" s="9"/>
      <c r="F59" s="7"/>
      <c r="G59" s="8"/>
      <c r="H59" s="173"/>
      <c r="I59" s="173"/>
    </row>
    <row r="60" spans="1:9">
      <c r="A60" s="241"/>
      <c r="B60" s="173"/>
      <c r="C60" s="173"/>
      <c r="D60" s="173"/>
      <c r="E60" s="9"/>
      <c r="F60" s="7"/>
      <c r="G60" s="8"/>
      <c r="H60" s="173"/>
      <c r="I60" s="173"/>
    </row>
    <row r="61" spans="1:9">
      <c r="A61" s="241"/>
      <c r="B61" s="173"/>
      <c r="C61" s="173"/>
      <c r="D61" s="173"/>
      <c r="E61" s="9"/>
      <c r="F61" s="7"/>
      <c r="G61" s="8"/>
      <c r="H61" s="173"/>
      <c r="I61" s="173"/>
    </row>
    <row r="62" spans="1:9">
      <c r="A62" s="241"/>
      <c r="B62" s="173"/>
      <c r="C62" s="173"/>
      <c r="D62" s="173"/>
      <c r="E62" s="9"/>
      <c r="F62" s="7"/>
      <c r="G62" s="8"/>
      <c r="H62" s="173"/>
      <c r="I62" s="173"/>
    </row>
    <row r="63" spans="1:9">
      <c r="A63" s="241"/>
      <c r="B63" s="173"/>
      <c r="C63" s="173"/>
      <c r="D63" s="173"/>
      <c r="E63" s="9"/>
      <c r="F63" s="7"/>
      <c r="G63" s="8"/>
      <c r="H63" s="173"/>
      <c r="I63" s="173"/>
    </row>
    <row r="64" spans="1:9">
      <c r="A64" s="241"/>
      <c r="B64" s="173"/>
      <c r="C64" s="173"/>
      <c r="D64" s="173"/>
      <c r="E64" s="9"/>
      <c r="F64" s="7"/>
      <c r="G64" s="8"/>
      <c r="H64" s="173"/>
      <c r="I64" s="173"/>
    </row>
    <row r="65" spans="1:9">
      <c r="A65" s="241"/>
      <c r="B65" s="173"/>
      <c r="C65" s="173"/>
      <c r="D65" s="173"/>
      <c r="E65" s="9"/>
      <c r="F65" s="7"/>
      <c r="G65" s="8"/>
      <c r="H65" s="173"/>
      <c r="I65" s="173"/>
    </row>
  </sheetData>
  <mergeCells count="6">
    <mergeCell ref="B19:C19"/>
    <mergeCell ref="A1:G1"/>
    <mergeCell ref="B15:C15"/>
    <mergeCell ref="B16:C16"/>
    <mergeCell ref="B17:C17"/>
    <mergeCell ref="B18:C18"/>
  </mergeCells>
  <pageMargins left="1.45" right="0.45" top="0.75" bottom="0.75" header="0.3" footer="0.3"/>
  <pageSetup paperSize="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1"/>
  <sheetViews>
    <sheetView workbookViewId="0">
      <selection sqref="A1:G1"/>
    </sheetView>
  </sheetViews>
  <sheetFormatPr defaultColWidth="9" defaultRowHeight="15"/>
  <cols>
    <col min="1" max="1" width="5.7109375" customWidth="1"/>
    <col min="2" max="2" width="15.7109375" customWidth="1"/>
    <col min="3" max="3" width="25.7109375" customWidth="1"/>
    <col min="4" max="4" width="22.7109375" customWidth="1"/>
    <col min="5" max="5" width="30.7109375" customWidth="1"/>
    <col min="6" max="6" width="20.7109375" customWidth="1"/>
    <col min="7" max="7" width="30.7109375" customWidth="1"/>
    <col min="8" max="8" width="13.42578125" customWidth="1"/>
    <col min="9" max="9" width="17.7109375" customWidth="1"/>
    <col min="10" max="10" width="30.7109375" customWidth="1"/>
  </cols>
  <sheetData>
    <row r="1" spans="1:11">
      <c r="A1" s="788" t="s">
        <v>181</v>
      </c>
      <c r="B1" s="788"/>
      <c r="C1" s="788"/>
      <c r="D1" s="788"/>
      <c r="E1" s="788"/>
      <c r="F1" s="788"/>
      <c r="G1" s="788"/>
    </row>
    <row r="3" spans="1:11" ht="20.100000000000001" customHeight="1">
      <c r="A3" s="243" t="s">
        <v>2</v>
      </c>
      <c r="B3" s="243" t="s">
        <v>148</v>
      </c>
      <c r="C3" s="243" t="s">
        <v>149</v>
      </c>
      <c r="D3" s="243" t="s">
        <v>150</v>
      </c>
      <c r="E3" s="243" t="s">
        <v>151</v>
      </c>
      <c r="F3" s="243" t="s">
        <v>152</v>
      </c>
      <c r="G3" s="243" t="s">
        <v>3</v>
      </c>
    </row>
    <row r="4" spans="1:11" ht="21.95" customHeight="1">
      <c r="A4" s="53"/>
      <c r="B4" s="53"/>
      <c r="C4" s="53"/>
      <c r="D4" s="53"/>
      <c r="E4" s="53"/>
      <c r="F4" s="394">
        <f>SUM(F5:F9)</f>
        <v>46472597347</v>
      </c>
      <c r="G4" s="243" t="s">
        <v>16</v>
      </c>
    </row>
    <row r="5" spans="1:11" ht="57.75" customHeight="1">
      <c r="A5" s="109">
        <v>1</v>
      </c>
      <c r="B5" s="109" t="s">
        <v>182</v>
      </c>
      <c r="C5" s="179" t="s">
        <v>183</v>
      </c>
      <c r="D5" s="109" t="s">
        <v>158</v>
      </c>
      <c r="E5" s="49" t="s">
        <v>184</v>
      </c>
      <c r="F5" s="395">
        <v>37420738632</v>
      </c>
      <c r="G5" s="244" t="s">
        <v>16</v>
      </c>
    </row>
    <row r="6" spans="1:11" ht="57.75" customHeight="1">
      <c r="A6" s="109">
        <v>2</v>
      </c>
      <c r="B6" s="109" t="s">
        <v>182</v>
      </c>
      <c r="C6" s="179" t="s">
        <v>185</v>
      </c>
      <c r="D6" s="109" t="s">
        <v>158</v>
      </c>
      <c r="E6" s="49" t="s">
        <v>186</v>
      </c>
      <c r="F6" s="395">
        <v>57387302</v>
      </c>
      <c r="G6" s="244" t="s">
        <v>16</v>
      </c>
    </row>
    <row r="7" spans="1:11" ht="57.75" customHeight="1">
      <c r="A7" s="109">
        <v>3</v>
      </c>
      <c r="B7" s="109" t="s">
        <v>187</v>
      </c>
      <c r="C7" s="179" t="s">
        <v>188</v>
      </c>
      <c r="D7" s="109" t="s">
        <v>158</v>
      </c>
      <c r="E7" s="49" t="s">
        <v>189</v>
      </c>
      <c r="F7" s="395">
        <v>8111596</v>
      </c>
      <c r="G7" s="244" t="s">
        <v>16</v>
      </c>
    </row>
    <row r="8" spans="1:11" ht="42">
      <c r="A8" s="109">
        <v>4</v>
      </c>
      <c r="B8" s="109" t="s">
        <v>190</v>
      </c>
      <c r="C8" s="179" t="s">
        <v>191</v>
      </c>
      <c r="D8" s="109" t="s">
        <v>158</v>
      </c>
      <c r="E8" s="49" t="s">
        <v>192</v>
      </c>
      <c r="F8" s="395">
        <v>8653958423</v>
      </c>
      <c r="G8" s="244" t="s">
        <v>16</v>
      </c>
      <c r="I8" s="354"/>
      <c r="J8" s="355"/>
      <c r="K8" t="s">
        <v>193</v>
      </c>
    </row>
    <row r="9" spans="1:11" ht="42">
      <c r="A9" s="109">
        <v>5</v>
      </c>
      <c r="B9" s="109" t="s">
        <v>190</v>
      </c>
      <c r="C9" s="179" t="s">
        <v>194</v>
      </c>
      <c r="D9" s="109" t="s">
        <v>158</v>
      </c>
      <c r="E9" s="49" t="s">
        <v>195</v>
      </c>
      <c r="F9" s="395">
        <v>332401394</v>
      </c>
      <c r="G9" s="244" t="s">
        <v>16</v>
      </c>
      <c r="I9" s="354"/>
      <c r="J9" s="355"/>
    </row>
    <row r="10" spans="1:11" ht="55.5" customHeight="1">
      <c r="A10" s="109">
        <v>6</v>
      </c>
      <c r="B10" s="109" t="s">
        <v>196</v>
      </c>
      <c r="C10" s="179" t="s">
        <v>197</v>
      </c>
      <c r="D10" s="109" t="s">
        <v>158</v>
      </c>
      <c r="E10" s="49" t="s">
        <v>198</v>
      </c>
      <c r="F10" s="383">
        <v>15352000</v>
      </c>
      <c r="G10" s="245" t="s">
        <v>24</v>
      </c>
    </row>
    <row r="11" spans="1:11" ht="57.75" customHeight="1">
      <c r="A11" s="109">
        <v>7</v>
      </c>
      <c r="B11" s="109" t="s">
        <v>199</v>
      </c>
      <c r="C11" s="179" t="s">
        <v>200</v>
      </c>
      <c r="D11" s="109" t="s">
        <v>158</v>
      </c>
      <c r="E11" s="49" t="s">
        <v>201</v>
      </c>
      <c r="F11" s="383">
        <v>30600900</v>
      </c>
      <c r="G11" s="245" t="s">
        <v>42</v>
      </c>
    </row>
    <row r="12" spans="1:11" ht="57" customHeight="1">
      <c r="A12" s="109">
        <v>8</v>
      </c>
      <c r="B12" s="109" t="s">
        <v>182</v>
      </c>
      <c r="C12" s="179" t="s">
        <v>202</v>
      </c>
      <c r="D12" s="109" t="s">
        <v>158</v>
      </c>
      <c r="E12" s="180" t="s">
        <v>203</v>
      </c>
      <c r="F12" s="383">
        <v>109120000</v>
      </c>
      <c r="G12" s="245" t="s">
        <v>43</v>
      </c>
    </row>
    <row r="13" spans="1:11" ht="73.5">
      <c r="A13" s="109">
        <v>9</v>
      </c>
      <c r="B13" s="109" t="s">
        <v>204</v>
      </c>
      <c r="C13" s="179" t="s">
        <v>205</v>
      </c>
      <c r="D13" s="109" t="s">
        <v>158</v>
      </c>
      <c r="E13" s="49" t="s">
        <v>206</v>
      </c>
      <c r="F13" s="383">
        <v>2381280</v>
      </c>
      <c r="G13" s="245" t="s">
        <v>108</v>
      </c>
    </row>
    <row r="14" spans="1:11" ht="31.5">
      <c r="A14" s="109"/>
      <c r="B14" s="109"/>
      <c r="C14" s="179"/>
      <c r="D14" s="109"/>
      <c r="E14" s="49"/>
      <c r="F14" s="383">
        <f>F15+F16+F17</f>
        <v>76950000</v>
      </c>
      <c r="G14" s="245" t="s">
        <v>118</v>
      </c>
    </row>
    <row r="15" spans="1:11" ht="63">
      <c r="A15" s="109">
        <v>10</v>
      </c>
      <c r="B15" s="109" t="s">
        <v>207</v>
      </c>
      <c r="C15" s="179" t="s">
        <v>208</v>
      </c>
      <c r="D15" s="109" t="s">
        <v>158</v>
      </c>
      <c r="E15" s="133" t="s">
        <v>209</v>
      </c>
      <c r="F15" s="384">
        <v>21750000</v>
      </c>
      <c r="G15" s="189" t="s">
        <v>118</v>
      </c>
    </row>
    <row r="16" spans="1:11" ht="54.75" customHeight="1">
      <c r="A16" s="109">
        <v>11</v>
      </c>
      <c r="B16" s="109" t="s">
        <v>207</v>
      </c>
      <c r="C16" s="179" t="s">
        <v>210</v>
      </c>
      <c r="D16" s="109" t="s">
        <v>158</v>
      </c>
      <c r="E16" s="133" t="s">
        <v>211</v>
      </c>
      <c r="F16" s="384">
        <v>33000000</v>
      </c>
      <c r="G16" s="189" t="s">
        <v>118</v>
      </c>
    </row>
    <row r="17" spans="1:7" ht="63">
      <c r="A17" s="109">
        <v>12</v>
      </c>
      <c r="B17" s="109" t="s">
        <v>207</v>
      </c>
      <c r="C17" s="179" t="s">
        <v>212</v>
      </c>
      <c r="D17" s="109" t="s">
        <v>158</v>
      </c>
      <c r="E17" s="133" t="s">
        <v>213</v>
      </c>
      <c r="F17" s="384">
        <v>22200000</v>
      </c>
      <c r="G17" s="189" t="s">
        <v>118</v>
      </c>
    </row>
    <row r="19" spans="1:7">
      <c r="B19" s="790" t="s">
        <v>16</v>
      </c>
      <c r="C19" s="790"/>
      <c r="D19" s="396">
        <v>46472597347</v>
      </c>
      <c r="E19" s="397"/>
    </row>
    <row r="20" spans="1:7">
      <c r="B20" s="792" t="s">
        <v>24</v>
      </c>
      <c r="C20" s="792"/>
      <c r="D20" s="396">
        <v>15352000</v>
      </c>
      <c r="E20" s="398"/>
      <c r="F20" s="399"/>
    </row>
    <row r="21" spans="1:7">
      <c r="B21" s="792" t="s">
        <v>42</v>
      </c>
      <c r="C21" s="792"/>
      <c r="D21" s="396">
        <v>30600900</v>
      </c>
    </row>
    <row r="22" spans="1:7">
      <c r="B22" s="792" t="s">
        <v>43</v>
      </c>
      <c r="C22" s="792"/>
      <c r="D22" s="60">
        <v>109120000</v>
      </c>
    </row>
    <row r="23" spans="1:7" ht="33" customHeight="1">
      <c r="B23" s="792" t="s">
        <v>108</v>
      </c>
      <c r="C23" s="792"/>
      <c r="D23" s="7">
        <v>2381280</v>
      </c>
    </row>
    <row r="24" spans="1:7" ht="21" customHeight="1">
      <c r="B24" s="792" t="s">
        <v>118</v>
      </c>
      <c r="C24" s="792"/>
      <c r="D24" s="60">
        <v>76950000</v>
      </c>
    </row>
    <row r="25" spans="1:7">
      <c r="B25" s="787" t="s">
        <v>122</v>
      </c>
      <c r="C25" s="787"/>
      <c r="D25" s="378">
        <f>SUM(D19:D24)</f>
        <v>46707001527</v>
      </c>
      <c r="E25" s="400"/>
    </row>
    <row r="26" spans="1:7">
      <c r="B26" s="792"/>
      <c r="C26" s="792"/>
      <c r="D26" s="401"/>
    </row>
    <row r="27" spans="1:7">
      <c r="B27" s="792"/>
      <c r="C27" s="792"/>
    </row>
    <row r="28" spans="1:7">
      <c r="B28" s="792"/>
      <c r="C28" s="792"/>
    </row>
    <row r="29" spans="1:7">
      <c r="B29" s="792"/>
      <c r="C29" s="792"/>
    </row>
    <row r="30" spans="1:7">
      <c r="B30" s="792"/>
      <c r="C30" s="792"/>
    </row>
    <row r="31" spans="1:7">
      <c r="B31" s="792"/>
      <c r="C31" s="792"/>
    </row>
  </sheetData>
  <mergeCells count="14">
    <mergeCell ref="B28:C28"/>
    <mergeCell ref="B29:C29"/>
    <mergeCell ref="B30:C30"/>
    <mergeCell ref="B31:C31"/>
    <mergeCell ref="B23:C23"/>
    <mergeCell ref="B24:C24"/>
    <mergeCell ref="B25:C25"/>
    <mergeCell ref="B26:C26"/>
    <mergeCell ref="B27:C27"/>
    <mergeCell ref="A1:G1"/>
    <mergeCell ref="B19:C19"/>
    <mergeCell ref="B20:C20"/>
    <mergeCell ref="B21:C21"/>
    <mergeCell ref="B22:C22"/>
  </mergeCells>
  <pageMargins left="1.45" right="0.45" top="0.75" bottom="0.75" header="0.3" footer="0.3"/>
  <pageSetup paperSize="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1"/>
  <sheetViews>
    <sheetView workbookViewId="0">
      <selection sqref="A1:G1"/>
    </sheetView>
  </sheetViews>
  <sheetFormatPr defaultColWidth="9" defaultRowHeight="15"/>
  <cols>
    <col min="1" max="1" width="5.7109375" customWidth="1"/>
    <col min="2" max="2" width="15.5703125" style="379" customWidth="1"/>
    <col min="3" max="3" width="25.7109375" customWidth="1"/>
    <col min="4" max="4" width="22.7109375" customWidth="1"/>
    <col min="5" max="5" width="30.7109375" customWidth="1"/>
    <col min="6" max="6" width="20.7109375" customWidth="1"/>
    <col min="7" max="7" width="30.7109375" customWidth="1"/>
    <col min="8" max="8" width="10.5703125" customWidth="1"/>
    <col min="9" max="9" width="15.28515625" customWidth="1"/>
  </cols>
  <sheetData>
    <row r="1" spans="1:10">
      <c r="A1" s="788" t="s">
        <v>214</v>
      </c>
      <c r="B1" s="788"/>
      <c r="C1" s="788"/>
      <c r="D1" s="788"/>
      <c r="E1" s="788"/>
      <c r="F1" s="788"/>
      <c r="G1" s="788"/>
    </row>
    <row r="3" spans="1:10" ht="20.100000000000001" customHeight="1">
      <c r="A3" s="243" t="s">
        <v>2</v>
      </c>
      <c r="B3" s="380" t="s">
        <v>148</v>
      </c>
      <c r="C3" s="243" t="s">
        <v>149</v>
      </c>
      <c r="D3" s="243" t="s">
        <v>150</v>
      </c>
      <c r="E3" s="243" t="s">
        <v>151</v>
      </c>
      <c r="F3" s="243" t="s">
        <v>152</v>
      </c>
      <c r="G3" s="243" t="s">
        <v>3</v>
      </c>
    </row>
    <row r="4" spans="1:10">
      <c r="A4" s="243"/>
      <c r="B4" s="380"/>
      <c r="C4" s="243"/>
      <c r="D4" s="243"/>
      <c r="E4" s="243"/>
      <c r="F4" s="243"/>
      <c r="G4" s="243"/>
    </row>
    <row r="5" spans="1:10" ht="42">
      <c r="A5" s="244">
        <v>1</v>
      </c>
      <c r="B5" s="109" t="s">
        <v>215</v>
      </c>
      <c r="C5" s="179" t="s">
        <v>216</v>
      </c>
      <c r="D5" s="109" t="s">
        <v>158</v>
      </c>
      <c r="E5" s="289" t="s">
        <v>217</v>
      </c>
      <c r="F5" s="381">
        <v>13176000</v>
      </c>
      <c r="G5" s="243" t="s">
        <v>14</v>
      </c>
    </row>
    <row r="6" spans="1:10" ht="22.5" customHeight="1">
      <c r="A6" s="243"/>
      <c r="B6" s="109"/>
      <c r="C6" s="179"/>
      <c r="D6" s="109"/>
      <c r="E6" s="245"/>
      <c r="F6" s="381">
        <f>SUM(F7:F13)</f>
        <v>92660004251</v>
      </c>
      <c r="G6" s="243" t="s">
        <v>16</v>
      </c>
    </row>
    <row r="7" spans="1:10" ht="55.5" customHeight="1">
      <c r="A7" s="109">
        <v>2</v>
      </c>
      <c r="B7" s="109" t="s">
        <v>218</v>
      </c>
      <c r="C7" s="179" t="s">
        <v>219</v>
      </c>
      <c r="D7" s="109" t="s">
        <v>158</v>
      </c>
      <c r="E7" s="289" t="s">
        <v>220</v>
      </c>
      <c r="F7" s="382">
        <v>40057005629</v>
      </c>
      <c r="G7" s="244" t="s">
        <v>16</v>
      </c>
    </row>
    <row r="8" spans="1:10" ht="52.5">
      <c r="A8" s="244">
        <v>3</v>
      </c>
      <c r="B8" s="109" t="s">
        <v>218</v>
      </c>
      <c r="C8" s="179" t="s">
        <v>221</v>
      </c>
      <c r="D8" s="109" t="s">
        <v>158</v>
      </c>
      <c r="E8" s="289" t="s">
        <v>222</v>
      </c>
      <c r="F8" s="382">
        <v>52466429</v>
      </c>
      <c r="G8" s="244" t="s">
        <v>16</v>
      </c>
    </row>
    <row r="9" spans="1:10" ht="47.25" customHeight="1">
      <c r="A9" s="109">
        <v>4</v>
      </c>
      <c r="B9" s="109" t="s">
        <v>223</v>
      </c>
      <c r="C9" s="179" t="s">
        <v>224</v>
      </c>
      <c r="D9" s="109" t="s">
        <v>158</v>
      </c>
      <c r="E9" s="289" t="s">
        <v>225</v>
      </c>
      <c r="F9" s="382">
        <v>332401394</v>
      </c>
      <c r="G9" s="244" t="s">
        <v>16</v>
      </c>
    </row>
    <row r="10" spans="1:10" ht="42">
      <c r="A10" s="244">
        <v>5</v>
      </c>
      <c r="B10" s="109" t="s">
        <v>226</v>
      </c>
      <c r="C10" s="179" t="s">
        <v>227</v>
      </c>
      <c r="D10" s="109" t="s">
        <v>158</v>
      </c>
      <c r="E10" s="289" t="s">
        <v>228</v>
      </c>
      <c r="F10" s="382">
        <v>8388041152</v>
      </c>
      <c r="G10" s="244" t="s">
        <v>16</v>
      </c>
      <c r="I10" s="354"/>
      <c r="J10" s="392"/>
    </row>
    <row r="11" spans="1:10" ht="52.5">
      <c r="A11" s="109">
        <v>6</v>
      </c>
      <c r="B11" s="109" t="s">
        <v>223</v>
      </c>
      <c r="C11" s="179" t="s">
        <v>229</v>
      </c>
      <c r="D11" s="109" t="s">
        <v>158</v>
      </c>
      <c r="E11" s="289" t="s">
        <v>230</v>
      </c>
      <c r="F11" s="382">
        <v>20160922</v>
      </c>
      <c r="G11" s="244" t="s">
        <v>16</v>
      </c>
    </row>
    <row r="12" spans="1:10" ht="63">
      <c r="A12" s="244">
        <v>7</v>
      </c>
      <c r="B12" s="109" t="s">
        <v>231</v>
      </c>
      <c r="C12" s="179" t="s">
        <v>232</v>
      </c>
      <c r="D12" s="109" t="s">
        <v>158</v>
      </c>
      <c r="E12" s="289" t="s">
        <v>233</v>
      </c>
      <c r="F12" s="382">
        <v>5510482771</v>
      </c>
      <c r="G12" s="244" t="s">
        <v>16</v>
      </c>
    </row>
    <row r="13" spans="1:10" ht="52.5">
      <c r="A13" s="109">
        <v>8</v>
      </c>
      <c r="B13" s="109" t="s">
        <v>234</v>
      </c>
      <c r="C13" s="179" t="s">
        <v>235</v>
      </c>
      <c r="D13" s="109" t="s">
        <v>158</v>
      </c>
      <c r="E13" s="289" t="s">
        <v>236</v>
      </c>
      <c r="F13" s="382">
        <v>38299445954</v>
      </c>
      <c r="G13" s="244" t="s">
        <v>16</v>
      </c>
    </row>
    <row r="14" spans="1:10" ht="52.5">
      <c r="A14" s="244">
        <v>9</v>
      </c>
      <c r="B14" s="109" t="s">
        <v>237</v>
      </c>
      <c r="C14" s="179" t="s">
        <v>238</v>
      </c>
      <c r="D14" s="109" t="s">
        <v>158</v>
      </c>
      <c r="E14" s="187" t="s">
        <v>239</v>
      </c>
      <c r="F14" s="161">
        <v>11748700</v>
      </c>
      <c r="G14" s="186" t="s">
        <v>24</v>
      </c>
    </row>
    <row r="15" spans="1:10" ht="30" customHeight="1">
      <c r="A15" s="109"/>
      <c r="B15" s="109"/>
      <c r="C15" s="179"/>
      <c r="D15" s="109"/>
      <c r="E15" s="180"/>
      <c r="F15" s="383">
        <f>F16+F17</f>
        <v>202909200</v>
      </c>
      <c r="G15" s="245" t="s">
        <v>26</v>
      </c>
    </row>
    <row r="16" spans="1:10" ht="53.25" customHeight="1">
      <c r="A16" s="109">
        <v>10</v>
      </c>
      <c r="B16" s="109" t="s">
        <v>237</v>
      </c>
      <c r="C16" s="179" t="s">
        <v>240</v>
      </c>
      <c r="D16" s="109" t="s">
        <v>158</v>
      </c>
      <c r="E16" s="187" t="s">
        <v>241</v>
      </c>
      <c r="F16" s="384">
        <v>23400000</v>
      </c>
      <c r="G16" s="189" t="s">
        <v>26</v>
      </c>
    </row>
    <row r="17" spans="1:9" ht="52.5" customHeight="1">
      <c r="A17" s="109">
        <v>11</v>
      </c>
      <c r="B17" s="109" t="s">
        <v>237</v>
      </c>
      <c r="C17" s="179" t="s">
        <v>242</v>
      </c>
      <c r="D17" s="109" t="s">
        <v>158</v>
      </c>
      <c r="E17" s="187" t="s">
        <v>243</v>
      </c>
      <c r="F17" s="384">
        <v>179509200</v>
      </c>
      <c r="G17" s="189" t="s">
        <v>26</v>
      </c>
    </row>
    <row r="18" spans="1:9" ht="30" customHeight="1">
      <c r="A18" s="109"/>
      <c r="B18" s="109"/>
      <c r="C18" s="179"/>
      <c r="D18" s="109"/>
      <c r="E18" s="187"/>
      <c r="F18" s="385">
        <f>F19+F20</f>
        <v>30142315</v>
      </c>
      <c r="G18" s="186" t="s">
        <v>42</v>
      </c>
    </row>
    <row r="19" spans="1:9" ht="52.5">
      <c r="A19" s="109">
        <v>12</v>
      </c>
      <c r="B19" s="109" t="s">
        <v>244</v>
      </c>
      <c r="C19" s="179" t="s">
        <v>245</v>
      </c>
      <c r="D19" s="109" t="s">
        <v>158</v>
      </c>
      <c r="E19" s="187" t="s">
        <v>246</v>
      </c>
      <c r="F19" s="384">
        <v>27089815</v>
      </c>
      <c r="G19" s="189" t="s">
        <v>42</v>
      </c>
    </row>
    <row r="20" spans="1:9" ht="31.5">
      <c r="A20" s="109">
        <v>13</v>
      </c>
      <c r="B20" s="109" t="s">
        <v>244</v>
      </c>
      <c r="C20" s="179" t="s">
        <v>247</v>
      </c>
      <c r="D20" s="109" t="s">
        <v>158</v>
      </c>
      <c r="E20" s="187" t="s">
        <v>248</v>
      </c>
      <c r="F20" s="384">
        <v>3052500</v>
      </c>
      <c r="G20" s="189" t="s">
        <v>42</v>
      </c>
    </row>
    <row r="21" spans="1:9" ht="57" customHeight="1">
      <c r="A21" s="109">
        <v>14</v>
      </c>
      <c r="B21" s="109" t="s">
        <v>218</v>
      </c>
      <c r="C21" s="179" t="s">
        <v>249</v>
      </c>
      <c r="D21" s="109" t="s">
        <v>158</v>
      </c>
      <c r="E21" s="180" t="s">
        <v>250</v>
      </c>
      <c r="F21" s="383">
        <v>89280000</v>
      </c>
      <c r="G21" s="245" t="s">
        <v>43</v>
      </c>
    </row>
    <row r="22" spans="1:9" ht="73.5">
      <c r="A22" s="109">
        <v>15</v>
      </c>
      <c r="B22" s="109" t="s">
        <v>223</v>
      </c>
      <c r="C22" s="179" t="s">
        <v>251</v>
      </c>
      <c r="D22" s="109" t="s">
        <v>158</v>
      </c>
      <c r="E22" s="180" t="s">
        <v>252</v>
      </c>
      <c r="F22" s="383">
        <v>2381280</v>
      </c>
      <c r="G22" s="245" t="s">
        <v>108</v>
      </c>
    </row>
    <row r="23" spans="1:9" ht="73.5">
      <c r="A23" s="109">
        <v>16</v>
      </c>
      <c r="B23" s="109" t="s">
        <v>253</v>
      </c>
      <c r="C23" s="179" t="s">
        <v>254</v>
      </c>
      <c r="D23" s="109" t="s">
        <v>158</v>
      </c>
      <c r="E23" s="187" t="s">
        <v>255</v>
      </c>
      <c r="F23" s="385">
        <v>20920000</v>
      </c>
      <c r="G23" s="186" t="s">
        <v>111</v>
      </c>
    </row>
    <row r="24" spans="1:9" ht="65.25" customHeight="1">
      <c r="A24" s="109">
        <v>17</v>
      </c>
      <c r="B24" s="109" t="s">
        <v>253</v>
      </c>
      <c r="C24" s="179" t="s">
        <v>256</v>
      </c>
      <c r="D24" s="109" t="s">
        <v>158</v>
      </c>
      <c r="E24" s="133" t="s">
        <v>257</v>
      </c>
      <c r="F24" s="385">
        <v>16104000</v>
      </c>
      <c r="G24" s="186" t="s">
        <v>112</v>
      </c>
      <c r="H24" s="386"/>
    </row>
    <row r="25" spans="1:9" ht="31.5">
      <c r="A25" s="109"/>
      <c r="B25" s="109"/>
      <c r="C25" s="179"/>
      <c r="D25" s="109"/>
      <c r="E25" s="133"/>
      <c r="F25" s="385">
        <f>F26+F27+F28</f>
        <v>73344000</v>
      </c>
      <c r="G25" s="186" t="s">
        <v>118</v>
      </c>
      <c r="H25" s="386"/>
      <c r="I25" s="393"/>
    </row>
    <row r="26" spans="1:9" ht="73.5">
      <c r="A26" s="109">
        <v>18</v>
      </c>
      <c r="B26" s="109" t="s">
        <v>253</v>
      </c>
      <c r="C26" s="179" t="s">
        <v>258</v>
      </c>
      <c r="D26" s="109" t="s">
        <v>158</v>
      </c>
      <c r="E26" s="187" t="s">
        <v>259</v>
      </c>
      <c r="F26" s="387">
        <v>17394000</v>
      </c>
      <c r="G26" s="189" t="s">
        <v>118</v>
      </c>
      <c r="H26" s="388"/>
    </row>
    <row r="27" spans="1:9" ht="69" customHeight="1">
      <c r="A27" s="109">
        <v>19</v>
      </c>
      <c r="B27" s="109" t="s">
        <v>253</v>
      </c>
      <c r="C27" s="179" t="s">
        <v>260</v>
      </c>
      <c r="D27" s="109" t="s">
        <v>158</v>
      </c>
      <c r="E27" s="187" t="s">
        <v>261</v>
      </c>
      <c r="F27" s="387">
        <v>42630000</v>
      </c>
      <c r="G27" s="189" t="s">
        <v>118</v>
      </c>
      <c r="H27" s="3"/>
    </row>
    <row r="28" spans="1:9" ht="63">
      <c r="A28" s="109">
        <v>20</v>
      </c>
      <c r="B28" s="109" t="s">
        <v>253</v>
      </c>
      <c r="C28" s="179" t="s">
        <v>262</v>
      </c>
      <c r="D28" s="109" t="s">
        <v>158</v>
      </c>
      <c r="E28" s="187" t="s">
        <v>263</v>
      </c>
      <c r="F28" s="387">
        <v>13320000</v>
      </c>
      <c r="G28" s="189" t="s">
        <v>118</v>
      </c>
      <c r="H28" s="3"/>
    </row>
    <row r="30" spans="1:9">
      <c r="B30" s="793" t="s">
        <v>14</v>
      </c>
      <c r="C30" s="793"/>
      <c r="D30" s="389">
        <v>13176000</v>
      </c>
      <c r="E30" s="390"/>
    </row>
    <row r="31" spans="1:9">
      <c r="A31" s="168"/>
      <c r="B31" s="793" t="s">
        <v>16</v>
      </c>
      <c r="C31" s="793"/>
      <c r="D31" s="256">
        <v>92660004251</v>
      </c>
    </row>
    <row r="32" spans="1:9">
      <c r="A32" s="168"/>
      <c r="B32" s="792" t="s">
        <v>24</v>
      </c>
      <c r="C32" s="792"/>
      <c r="D32" s="256">
        <v>11748700</v>
      </c>
    </row>
    <row r="33" spans="1:4" ht="21" customHeight="1">
      <c r="A33" s="168"/>
      <c r="B33" s="792" t="s">
        <v>26</v>
      </c>
      <c r="C33" s="792"/>
      <c r="D33" s="391">
        <v>202909200</v>
      </c>
    </row>
    <row r="34" spans="1:4">
      <c r="A34" s="168"/>
      <c r="B34" s="792" t="s">
        <v>42</v>
      </c>
      <c r="C34" s="792"/>
      <c r="D34" s="208">
        <v>30142315</v>
      </c>
    </row>
    <row r="35" spans="1:4">
      <c r="A35" s="168"/>
      <c r="B35" s="792" t="s">
        <v>43</v>
      </c>
      <c r="C35" s="792"/>
      <c r="D35" s="391">
        <v>89280000</v>
      </c>
    </row>
    <row r="36" spans="1:4" ht="33" customHeight="1">
      <c r="A36" s="168"/>
      <c r="B36" s="792" t="s">
        <v>108</v>
      </c>
      <c r="C36" s="792"/>
      <c r="D36" s="391">
        <v>2381280</v>
      </c>
    </row>
    <row r="37" spans="1:4" ht="22.5" customHeight="1">
      <c r="A37" s="168"/>
      <c r="B37" s="792" t="s">
        <v>111</v>
      </c>
      <c r="C37" s="792"/>
      <c r="D37" s="391">
        <v>20920000</v>
      </c>
    </row>
    <row r="38" spans="1:4" ht="23.25" customHeight="1">
      <c r="A38" s="168"/>
      <c r="B38" s="792" t="s">
        <v>112</v>
      </c>
      <c r="C38" s="792"/>
      <c r="D38" s="391">
        <v>16104000</v>
      </c>
    </row>
    <row r="39" spans="1:4" ht="22.5" customHeight="1">
      <c r="A39" s="168"/>
      <c r="B39" s="792" t="s">
        <v>118</v>
      </c>
      <c r="C39" s="792"/>
      <c r="D39" s="391">
        <v>73344000</v>
      </c>
    </row>
    <row r="40" spans="1:4">
      <c r="B40" s="787" t="s">
        <v>122</v>
      </c>
      <c r="C40" s="787"/>
      <c r="D40" s="322">
        <f>SUM(D30:D39)</f>
        <v>93120009746</v>
      </c>
    </row>
    <row r="41" spans="1:4">
      <c r="B41" s="792"/>
      <c r="C41" s="792"/>
    </row>
  </sheetData>
  <mergeCells count="13">
    <mergeCell ref="B39:C39"/>
    <mergeCell ref="B40:C40"/>
    <mergeCell ref="B41:C41"/>
    <mergeCell ref="B34:C34"/>
    <mergeCell ref="B35:C35"/>
    <mergeCell ref="B36:C36"/>
    <mergeCell ref="B37:C37"/>
    <mergeCell ref="B38:C38"/>
    <mergeCell ref="A1:G1"/>
    <mergeCell ref="B30:C30"/>
    <mergeCell ref="B31:C31"/>
    <mergeCell ref="B32:C32"/>
    <mergeCell ref="B33:C33"/>
  </mergeCells>
  <pageMargins left="1.45" right="0.45" top="0.75" bottom="0.75" header="0.3" footer="0.3"/>
  <pageSetup paperSize="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68"/>
  <sheetViews>
    <sheetView workbookViewId="0">
      <selection sqref="A1:G1"/>
    </sheetView>
  </sheetViews>
  <sheetFormatPr defaultColWidth="9" defaultRowHeight="15"/>
  <cols>
    <col min="1" max="1" width="5.7109375" customWidth="1"/>
    <col min="2" max="2" width="15.7109375" customWidth="1"/>
    <col min="3" max="3" width="25.7109375" customWidth="1"/>
    <col min="4" max="4" width="18.7109375" customWidth="1"/>
    <col min="5" max="5" width="30.7109375" customWidth="1"/>
    <col min="6" max="6" width="15.7109375" customWidth="1"/>
    <col min="7" max="7" width="30.7109375" customWidth="1"/>
    <col min="8" max="8" width="10.7109375" customWidth="1"/>
    <col min="9" max="9" width="24.7109375" style="173" customWidth="1"/>
    <col min="10" max="10" width="14.28515625" customWidth="1"/>
  </cols>
  <sheetData>
    <row r="1" spans="1:10">
      <c r="A1" s="788" t="s">
        <v>193</v>
      </c>
      <c r="B1" s="788"/>
      <c r="C1" s="788"/>
      <c r="D1" s="788"/>
      <c r="E1" s="788"/>
      <c r="F1" s="788"/>
      <c r="G1" s="788"/>
    </row>
    <row r="2" spans="1:10">
      <c r="J2" s="259"/>
    </row>
    <row r="3" spans="1:10" ht="20.100000000000001" customHeight="1">
      <c r="A3" s="243" t="s">
        <v>2</v>
      </c>
      <c r="B3" s="243" t="s">
        <v>148</v>
      </c>
      <c r="C3" s="243" t="s">
        <v>149</v>
      </c>
      <c r="D3" s="243" t="s">
        <v>150</v>
      </c>
      <c r="E3" s="243" t="s">
        <v>151</v>
      </c>
      <c r="F3" s="243" t="s">
        <v>152</v>
      </c>
      <c r="G3" s="243" t="s">
        <v>3</v>
      </c>
    </row>
    <row r="4" spans="1:10" ht="31.5">
      <c r="A4" s="109">
        <f>IF(ISBLANK(B6),"",COUNTA($B$6:B6))</f>
        <v>1</v>
      </c>
      <c r="B4" s="207">
        <v>45411</v>
      </c>
      <c r="C4" s="179" t="s">
        <v>264</v>
      </c>
      <c r="D4" s="109" t="s">
        <v>158</v>
      </c>
      <c r="E4" s="289" t="s">
        <v>265</v>
      </c>
      <c r="F4" s="357">
        <v>4400000</v>
      </c>
      <c r="G4" s="243" t="s">
        <v>14</v>
      </c>
    </row>
    <row r="5" spans="1:10" ht="24" customHeight="1">
      <c r="A5" s="243"/>
      <c r="B5" s="243"/>
      <c r="C5" s="243"/>
      <c r="D5" s="243"/>
      <c r="E5" s="243"/>
      <c r="F5" s="193">
        <f>SUM(F6:F12)</f>
        <v>45930973473</v>
      </c>
      <c r="G5" s="243" t="s">
        <v>16</v>
      </c>
    </row>
    <row r="6" spans="1:10" ht="57" customHeight="1">
      <c r="A6" s="109">
        <v>2</v>
      </c>
      <c r="B6" s="207">
        <v>45383</v>
      </c>
      <c r="C6" s="179" t="s">
        <v>266</v>
      </c>
      <c r="D6" s="109" t="s">
        <v>158</v>
      </c>
      <c r="E6" s="49" t="s">
        <v>267</v>
      </c>
      <c r="F6" s="335">
        <v>39884868574</v>
      </c>
      <c r="G6" s="244" t="s">
        <v>16</v>
      </c>
    </row>
    <row r="7" spans="1:10" ht="57" customHeight="1">
      <c r="A7" s="109">
        <v>3</v>
      </c>
      <c r="B7" s="207">
        <v>45383</v>
      </c>
      <c r="C7" s="179" t="s">
        <v>268</v>
      </c>
      <c r="D7" s="109" t="s">
        <v>158</v>
      </c>
      <c r="E7" s="49" t="s">
        <v>269</v>
      </c>
      <c r="F7" s="335">
        <v>41432055</v>
      </c>
      <c r="G7" s="244" t="s">
        <v>16</v>
      </c>
    </row>
    <row r="8" spans="1:10" ht="57" customHeight="1">
      <c r="A8" s="109">
        <v>4</v>
      </c>
      <c r="B8" s="207">
        <v>45383</v>
      </c>
      <c r="C8" s="179" t="s">
        <v>270</v>
      </c>
      <c r="D8" s="109" t="s">
        <v>158</v>
      </c>
      <c r="E8" s="49" t="s">
        <v>271</v>
      </c>
      <c r="F8" s="335">
        <v>2441243908</v>
      </c>
      <c r="G8" s="244" t="s">
        <v>16</v>
      </c>
    </row>
    <row r="9" spans="1:10" ht="42">
      <c r="A9" s="109">
        <v>5</v>
      </c>
      <c r="B9" s="207">
        <v>45384</v>
      </c>
      <c r="C9" s="179" t="s">
        <v>272</v>
      </c>
      <c r="D9" s="109" t="s">
        <v>158</v>
      </c>
      <c r="E9" s="49" t="s">
        <v>273</v>
      </c>
      <c r="F9" s="335">
        <v>1217588502</v>
      </c>
      <c r="G9" s="244" t="s">
        <v>16</v>
      </c>
    </row>
    <row r="10" spans="1:10" ht="49.5" customHeight="1">
      <c r="A10" s="109">
        <v>6</v>
      </c>
      <c r="B10" s="207">
        <v>45385</v>
      </c>
      <c r="C10" s="179" t="s">
        <v>274</v>
      </c>
      <c r="D10" s="109" t="s">
        <v>158</v>
      </c>
      <c r="E10" s="49" t="s">
        <v>275</v>
      </c>
      <c r="F10" s="335">
        <v>1171239293</v>
      </c>
      <c r="G10" s="244" t="s">
        <v>16</v>
      </c>
    </row>
    <row r="11" spans="1:10" ht="52.5">
      <c r="A11" s="109">
        <v>7</v>
      </c>
      <c r="B11" s="207">
        <v>45407</v>
      </c>
      <c r="C11" s="179" t="s">
        <v>276</v>
      </c>
      <c r="D11" s="109" t="s">
        <v>158</v>
      </c>
      <c r="E11" s="49" t="s">
        <v>277</v>
      </c>
      <c r="F11" s="335">
        <v>13765896</v>
      </c>
      <c r="G11" s="244" t="s">
        <v>16</v>
      </c>
      <c r="I11"/>
    </row>
    <row r="12" spans="1:10" ht="52.5">
      <c r="A12" s="109">
        <v>8</v>
      </c>
      <c r="B12" s="207">
        <v>45411</v>
      </c>
      <c r="C12" s="179" t="s">
        <v>278</v>
      </c>
      <c r="D12" s="109" t="s">
        <v>158</v>
      </c>
      <c r="E12" s="49" t="s">
        <v>279</v>
      </c>
      <c r="F12" s="335">
        <v>1160835245</v>
      </c>
      <c r="G12" s="244" t="s">
        <v>16</v>
      </c>
      <c r="I12"/>
    </row>
    <row r="13" spans="1:10" ht="45.75" customHeight="1">
      <c r="A13" s="109">
        <v>9</v>
      </c>
      <c r="B13" s="207">
        <v>45411</v>
      </c>
      <c r="C13" s="179" t="s">
        <v>280</v>
      </c>
      <c r="D13" s="109" t="s">
        <v>158</v>
      </c>
      <c r="E13" s="49" t="s">
        <v>281</v>
      </c>
      <c r="F13" s="344">
        <v>9760000</v>
      </c>
      <c r="G13" s="245" t="s">
        <v>18</v>
      </c>
      <c r="I13"/>
    </row>
    <row r="14" spans="1:10" ht="49.5" customHeight="1">
      <c r="A14" s="109" t="str">
        <f>IF(ISBLANK(B14),"",COUNTA($B$6:B14))</f>
        <v/>
      </c>
      <c r="B14" s="207"/>
      <c r="C14" s="179"/>
      <c r="D14" s="109"/>
      <c r="E14" s="49"/>
      <c r="F14" s="344">
        <f>F15+F16</f>
        <v>19000000</v>
      </c>
      <c r="G14" s="245" t="s">
        <v>24</v>
      </c>
    </row>
    <row r="15" spans="1:10" ht="53.25" customHeight="1">
      <c r="A15" s="109">
        <v>10</v>
      </c>
      <c r="B15" s="207">
        <v>45385</v>
      </c>
      <c r="C15" s="179" t="s">
        <v>282</v>
      </c>
      <c r="D15" s="109" t="s">
        <v>158</v>
      </c>
      <c r="E15" s="49" t="s">
        <v>283</v>
      </c>
      <c r="F15" s="335">
        <v>7736000</v>
      </c>
      <c r="G15" s="247" t="s">
        <v>24</v>
      </c>
    </row>
    <row r="16" spans="1:10" ht="21">
      <c r="A16" s="109" t="str">
        <f>IF(ISBLANK(B16),"",COUNTA($B$6:B16))</f>
        <v/>
      </c>
      <c r="B16" s="207"/>
      <c r="C16" s="179"/>
      <c r="D16" s="109"/>
      <c r="E16" s="182" t="s">
        <v>284</v>
      </c>
      <c r="F16" s="343">
        <v>11264000</v>
      </c>
      <c r="G16" s="331" t="s">
        <v>24</v>
      </c>
    </row>
    <row r="17" spans="1:9" ht="46.5" customHeight="1">
      <c r="A17" s="109">
        <v>11</v>
      </c>
      <c r="B17" s="207">
        <v>45386</v>
      </c>
      <c r="C17" s="179" t="s">
        <v>285</v>
      </c>
      <c r="D17" s="109" t="s">
        <v>158</v>
      </c>
      <c r="E17" s="133" t="s">
        <v>286</v>
      </c>
      <c r="F17" s="346">
        <v>20822600</v>
      </c>
      <c r="G17" s="186" t="s">
        <v>31</v>
      </c>
    </row>
    <row r="18" spans="1:9" ht="63" customHeight="1">
      <c r="A18" s="109">
        <v>12</v>
      </c>
      <c r="B18" s="207">
        <v>45385</v>
      </c>
      <c r="C18" s="179" t="s">
        <v>287</v>
      </c>
      <c r="D18" s="109" t="s">
        <v>158</v>
      </c>
      <c r="E18" s="133" t="s">
        <v>288</v>
      </c>
      <c r="F18" s="346">
        <v>98666200</v>
      </c>
      <c r="G18" s="186" t="s">
        <v>30</v>
      </c>
    </row>
    <row r="19" spans="1:9" ht="25.5" customHeight="1">
      <c r="A19" s="109" t="str">
        <f>IF(ISBLANK(B19),"",COUNTA($B$6:B19))</f>
        <v/>
      </c>
      <c r="B19" s="207"/>
      <c r="C19" s="179"/>
      <c r="D19" s="109"/>
      <c r="E19" s="352"/>
      <c r="F19" s="346">
        <f>F20+F21+F22</f>
        <v>78535735</v>
      </c>
      <c r="G19" s="245" t="s">
        <v>42</v>
      </c>
    </row>
    <row r="20" spans="1:9" ht="53.25" customHeight="1">
      <c r="A20" s="109">
        <v>13</v>
      </c>
      <c r="B20" s="207">
        <v>45386</v>
      </c>
      <c r="C20" s="179" t="s">
        <v>289</v>
      </c>
      <c r="D20" s="109" t="s">
        <v>158</v>
      </c>
      <c r="E20" s="49" t="s">
        <v>290</v>
      </c>
      <c r="F20" s="335">
        <v>29888409</v>
      </c>
      <c r="G20" s="247" t="s">
        <v>42</v>
      </c>
    </row>
    <row r="21" spans="1:9" ht="31.5">
      <c r="A21" s="109">
        <v>14</v>
      </c>
      <c r="B21" s="207">
        <v>45401</v>
      </c>
      <c r="C21" s="179" t="s">
        <v>291</v>
      </c>
      <c r="D21" s="109" t="s">
        <v>158</v>
      </c>
      <c r="E21" s="49" t="s">
        <v>292</v>
      </c>
      <c r="F21" s="335">
        <v>36751000</v>
      </c>
      <c r="G21" s="289" t="s">
        <v>42</v>
      </c>
    </row>
    <row r="22" spans="1:9" ht="21">
      <c r="A22" s="109" t="str">
        <f>IF(ISBLANK(B22),"",COUNTA($B$6:B22))</f>
        <v/>
      </c>
      <c r="B22" s="207"/>
      <c r="C22" s="179"/>
      <c r="D22" s="109"/>
      <c r="E22" s="182" t="s">
        <v>284</v>
      </c>
      <c r="F22" s="343">
        <v>11896326</v>
      </c>
      <c r="G22" s="331" t="s">
        <v>42</v>
      </c>
    </row>
    <row r="23" spans="1:9" ht="25.5" customHeight="1">
      <c r="A23" s="109" t="str">
        <f>IF(ISBLANK(B23),"",COUNTA($B$6:B23))</f>
        <v/>
      </c>
      <c r="B23" s="207"/>
      <c r="C23" s="179"/>
      <c r="D23" s="109"/>
      <c r="E23" s="179"/>
      <c r="F23" s="344">
        <f>F24+F25</f>
        <v>96284213</v>
      </c>
      <c r="G23" s="245" t="s">
        <v>43</v>
      </c>
    </row>
    <row r="24" spans="1:9" ht="53.25" customHeight="1">
      <c r="A24" s="109">
        <v>15</v>
      </c>
      <c r="B24" s="207">
        <v>45383</v>
      </c>
      <c r="C24" s="179" t="s">
        <v>293</v>
      </c>
      <c r="D24" s="109" t="s">
        <v>158</v>
      </c>
      <c r="E24" s="49" t="s">
        <v>294</v>
      </c>
      <c r="F24" s="335">
        <v>94240000</v>
      </c>
      <c r="G24" s="247" t="s">
        <v>43</v>
      </c>
    </row>
    <row r="25" spans="1:9">
      <c r="A25" s="109" t="str">
        <f>IF(ISBLANK(B25),"",COUNTA($B$6:B25))</f>
        <v/>
      </c>
      <c r="B25" s="207"/>
      <c r="C25" s="179"/>
      <c r="D25" s="109"/>
      <c r="E25" s="182" t="s">
        <v>284</v>
      </c>
      <c r="F25" s="343">
        <v>2044213</v>
      </c>
      <c r="G25" s="333" t="s">
        <v>43</v>
      </c>
    </row>
    <row r="26" spans="1:9" ht="31.5">
      <c r="A26" s="109" t="str">
        <f>IF(ISBLANK(B26),"",COUNTA($B$6:B26))</f>
        <v/>
      </c>
      <c r="B26" s="207"/>
      <c r="C26" s="179"/>
      <c r="D26" s="109"/>
      <c r="E26" s="179"/>
      <c r="F26" s="344">
        <f>F27+F28</f>
        <v>28544900</v>
      </c>
      <c r="G26" s="245" t="s">
        <v>295</v>
      </c>
    </row>
    <row r="27" spans="1:9" ht="31.5">
      <c r="A27" s="109">
        <v>16</v>
      </c>
      <c r="B27" s="207">
        <v>45386</v>
      </c>
      <c r="C27" s="179" t="s">
        <v>296</v>
      </c>
      <c r="D27" s="109" t="s">
        <v>158</v>
      </c>
      <c r="E27" s="49" t="s">
        <v>297</v>
      </c>
      <c r="F27" s="335">
        <v>1500000</v>
      </c>
      <c r="G27" s="247" t="s">
        <v>295</v>
      </c>
    </row>
    <row r="28" spans="1:9" ht="31.5">
      <c r="A28" s="109" t="str">
        <f>IF(ISBLANK(B28),"",COUNTA($B$6:B28))</f>
        <v/>
      </c>
      <c r="B28" s="207"/>
      <c r="C28" s="179"/>
      <c r="D28" s="109"/>
      <c r="E28" s="182" t="s">
        <v>284</v>
      </c>
      <c r="F28" s="343">
        <v>27044900</v>
      </c>
      <c r="G28" s="333" t="s">
        <v>295</v>
      </c>
    </row>
    <row r="29" spans="1:9" ht="25.5" customHeight="1">
      <c r="A29" s="109" t="str">
        <f>IF(ISBLANK(B29),"",COUNTA($B$6:B29))</f>
        <v/>
      </c>
      <c r="B29" s="207"/>
      <c r="C29" s="179"/>
      <c r="D29" s="109"/>
      <c r="E29" s="179"/>
      <c r="F29" s="344">
        <f>F30+F31</f>
        <v>23410000</v>
      </c>
      <c r="G29" s="186" t="s">
        <v>298</v>
      </c>
    </row>
    <row r="30" spans="1:9" ht="53.25" customHeight="1">
      <c r="A30" s="109">
        <v>17</v>
      </c>
      <c r="B30" s="207">
        <v>45385</v>
      </c>
      <c r="C30" s="179" t="s">
        <v>299</v>
      </c>
      <c r="D30" s="109" t="s">
        <v>158</v>
      </c>
      <c r="E30" s="133" t="s">
        <v>300</v>
      </c>
      <c r="F30" s="345">
        <v>9475000</v>
      </c>
      <c r="G30" s="189" t="s">
        <v>298</v>
      </c>
    </row>
    <row r="31" spans="1:9" ht="21">
      <c r="A31" s="109" t="str">
        <f>IF(ISBLANK(B31),"",COUNTA($B$6:B31))</f>
        <v/>
      </c>
      <c r="B31" s="207"/>
      <c r="C31" s="179"/>
      <c r="D31" s="109"/>
      <c r="E31" s="182" t="s">
        <v>284</v>
      </c>
      <c r="F31" s="343">
        <v>13935000</v>
      </c>
      <c r="G31" s="190" t="s">
        <v>298</v>
      </c>
    </row>
    <row r="32" spans="1:9" ht="30" customHeight="1">
      <c r="A32" s="109" t="str">
        <f>IF(ISBLANK(B32),"",COUNTA($B$6:B32))</f>
        <v/>
      </c>
      <c r="B32" s="207"/>
      <c r="C32" s="179"/>
      <c r="D32" s="109"/>
      <c r="E32" s="49"/>
      <c r="F32" s="344">
        <f>F33+F34+F35</f>
        <v>40378000</v>
      </c>
      <c r="G32" s="245" t="s">
        <v>301</v>
      </c>
      <c r="I32" s="256">
        <f>F33+F34</f>
        <v>18480000</v>
      </c>
    </row>
    <row r="33" spans="1:10" ht="73.5">
      <c r="A33" s="109">
        <v>18</v>
      </c>
      <c r="B33" s="207">
        <v>45385</v>
      </c>
      <c r="C33" s="179" t="s">
        <v>302</v>
      </c>
      <c r="D33" s="109" t="s">
        <v>158</v>
      </c>
      <c r="E33" s="133" t="s">
        <v>303</v>
      </c>
      <c r="F33" s="345">
        <v>10560000</v>
      </c>
      <c r="G33" s="189" t="s">
        <v>301</v>
      </c>
    </row>
    <row r="34" spans="1:10" ht="73.5">
      <c r="A34" s="109">
        <v>19</v>
      </c>
      <c r="B34" s="207">
        <v>45385</v>
      </c>
      <c r="C34" s="179" t="s">
        <v>304</v>
      </c>
      <c r="D34" s="109" t="s">
        <v>158</v>
      </c>
      <c r="E34" s="133" t="s">
        <v>305</v>
      </c>
      <c r="F34" s="345">
        <v>7920000</v>
      </c>
      <c r="G34" s="189" t="s">
        <v>301</v>
      </c>
    </row>
    <row r="35" spans="1:10" ht="21">
      <c r="A35" s="109" t="str">
        <f>IF(ISBLANK(B35),"",COUNTA($B$6:B35))</f>
        <v/>
      </c>
      <c r="B35" s="207"/>
      <c r="C35" s="179"/>
      <c r="D35" s="109"/>
      <c r="E35" s="182" t="s">
        <v>284</v>
      </c>
      <c r="F35" s="358">
        <v>21898000</v>
      </c>
      <c r="G35" s="190" t="s">
        <v>301</v>
      </c>
    </row>
    <row r="36" spans="1:10" ht="52.5">
      <c r="A36" s="109">
        <v>20</v>
      </c>
      <c r="B36" s="207">
        <v>45385</v>
      </c>
      <c r="C36" s="179" t="s">
        <v>306</v>
      </c>
      <c r="D36" s="109" t="s">
        <v>158</v>
      </c>
      <c r="E36" s="133" t="s">
        <v>307</v>
      </c>
      <c r="F36" s="346">
        <v>99250000</v>
      </c>
      <c r="G36" s="186" t="s">
        <v>308</v>
      </c>
      <c r="I36" s="256"/>
      <c r="J36" s="259"/>
    </row>
    <row r="37" spans="1:10" ht="31.5">
      <c r="A37" s="109" t="str">
        <f>IF(ISBLANK(B37),"",COUNTA($B$6:B37))</f>
        <v/>
      </c>
      <c r="B37" s="207"/>
      <c r="C37" s="179"/>
      <c r="D37" s="109"/>
      <c r="E37" s="352"/>
      <c r="F37" s="346">
        <f>F38+F39+F40+F41</f>
        <v>47333700</v>
      </c>
      <c r="G37" s="186" t="s">
        <v>309</v>
      </c>
    </row>
    <row r="38" spans="1:10" ht="52.5">
      <c r="A38" s="109">
        <v>21</v>
      </c>
      <c r="B38" s="207">
        <v>45385</v>
      </c>
      <c r="C38" s="179" t="s">
        <v>310</v>
      </c>
      <c r="D38" s="109" t="s">
        <v>158</v>
      </c>
      <c r="E38" s="133" t="s">
        <v>311</v>
      </c>
      <c r="F38" s="345">
        <v>19635000</v>
      </c>
      <c r="G38" s="189" t="s">
        <v>309</v>
      </c>
    </row>
    <row r="39" spans="1:10" ht="52.5">
      <c r="A39" s="109">
        <v>22</v>
      </c>
      <c r="B39" s="207">
        <v>45385</v>
      </c>
      <c r="C39" s="179" t="s">
        <v>312</v>
      </c>
      <c r="D39" s="109" t="s">
        <v>158</v>
      </c>
      <c r="E39" s="133" t="s">
        <v>313</v>
      </c>
      <c r="F39" s="345">
        <v>15912000</v>
      </c>
      <c r="G39" s="189" t="s">
        <v>309</v>
      </c>
    </row>
    <row r="40" spans="1:10" ht="42">
      <c r="A40" s="109">
        <v>23</v>
      </c>
      <c r="B40" s="207">
        <v>45385</v>
      </c>
      <c r="C40" s="179" t="s">
        <v>314</v>
      </c>
      <c r="D40" s="109" t="s">
        <v>158</v>
      </c>
      <c r="E40" s="133" t="s">
        <v>315</v>
      </c>
      <c r="F40" s="345">
        <v>3600000</v>
      </c>
      <c r="G40" s="189" t="s">
        <v>309</v>
      </c>
    </row>
    <row r="41" spans="1:10" ht="21">
      <c r="A41" s="109" t="str">
        <f>IF(ISBLANK(B41),"",COUNTA($B$6:B41))</f>
        <v/>
      </c>
      <c r="B41" s="207"/>
      <c r="C41" s="179"/>
      <c r="D41" s="109"/>
      <c r="E41" s="182" t="s">
        <v>284</v>
      </c>
      <c r="F41" s="358">
        <v>8186700</v>
      </c>
      <c r="G41" s="192" t="s">
        <v>309</v>
      </c>
    </row>
    <row r="42" spans="1:10" ht="21">
      <c r="A42" s="109" t="str">
        <f>IF(ISBLANK(B42),"",COUNTA($B$6:B42))</f>
        <v/>
      </c>
      <c r="B42" s="207"/>
      <c r="C42" s="179"/>
      <c r="D42" s="109"/>
      <c r="E42" s="179"/>
      <c r="F42" s="346">
        <f>F43+F44</f>
        <v>24610000</v>
      </c>
      <c r="G42" s="186" t="s">
        <v>316</v>
      </c>
    </row>
    <row r="43" spans="1:10" ht="63">
      <c r="A43" s="109">
        <v>24</v>
      </c>
      <c r="B43" s="207">
        <v>45385</v>
      </c>
      <c r="C43" s="179" t="s">
        <v>317</v>
      </c>
      <c r="D43" s="109" t="s">
        <v>158</v>
      </c>
      <c r="E43" s="133" t="s">
        <v>318</v>
      </c>
      <c r="F43" s="345">
        <v>11400000</v>
      </c>
      <c r="G43" s="189" t="s">
        <v>316</v>
      </c>
    </row>
    <row r="44" spans="1:10" ht="21">
      <c r="A44" s="109" t="str">
        <f>IF(ISBLANK(B44),"",COUNTA($B$6:B44))</f>
        <v/>
      </c>
      <c r="B44" s="207"/>
      <c r="C44" s="179"/>
      <c r="D44" s="109"/>
      <c r="E44" s="182" t="s">
        <v>284</v>
      </c>
      <c r="F44" s="358">
        <v>13210000</v>
      </c>
      <c r="G44" s="192" t="s">
        <v>316</v>
      </c>
    </row>
    <row r="45" spans="1:10" ht="21">
      <c r="A45" s="109" t="str">
        <f>IF(ISBLANK(B45),"",COUNTA($B$6:B45))</f>
        <v/>
      </c>
      <c r="B45" s="207"/>
      <c r="C45" s="179"/>
      <c r="D45" s="109"/>
      <c r="E45" s="179"/>
      <c r="F45" s="346">
        <f>F46+F47</f>
        <v>18115000</v>
      </c>
      <c r="G45" s="186" t="s">
        <v>319</v>
      </c>
    </row>
    <row r="46" spans="1:10" ht="66" customHeight="1">
      <c r="A46" s="109">
        <v>25</v>
      </c>
      <c r="B46" s="207">
        <v>45385</v>
      </c>
      <c r="C46" s="179" t="s">
        <v>320</v>
      </c>
      <c r="D46" s="109" t="s">
        <v>158</v>
      </c>
      <c r="E46" s="133" t="s">
        <v>321</v>
      </c>
      <c r="F46" s="345">
        <v>5685000</v>
      </c>
      <c r="G46" s="189" t="s">
        <v>319</v>
      </c>
    </row>
    <row r="47" spans="1:10" ht="21">
      <c r="A47" s="109" t="str">
        <f>IF(ISBLANK(B47),"",COUNTA($B$6:B47))</f>
        <v/>
      </c>
      <c r="B47" s="207"/>
      <c r="C47" s="179"/>
      <c r="D47" s="109"/>
      <c r="E47" s="182" t="s">
        <v>284</v>
      </c>
      <c r="F47" s="358">
        <v>12430000</v>
      </c>
      <c r="G47" s="192" t="s">
        <v>319</v>
      </c>
    </row>
    <row r="48" spans="1:10" ht="36.75" customHeight="1">
      <c r="A48" s="109" t="str">
        <f>IF(ISBLANK(B48),"",COUNTA($B$6:B48))</f>
        <v/>
      </c>
      <c r="B48" s="207"/>
      <c r="C48" s="179"/>
      <c r="D48" s="109"/>
      <c r="E48" s="359"/>
      <c r="F48" s="346">
        <f>F49+F50</f>
        <v>25344000</v>
      </c>
      <c r="G48" s="186" t="s">
        <v>322</v>
      </c>
    </row>
    <row r="49" spans="1:7" ht="73.5">
      <c r="A49" s="109">
        <v>26</v>
      </c>
      <c r="B49" s="207">
        <v>45385</v>
      </c>
      <c r="C49" s="179" t="s">
        <v>323</v>
      </c>
      <c r="D49" s="109" t="s">
        <v>158</v>
      </c>
      <c r="E49" s="133" t="s">
        <v>324</v>
      </c>
      <c r="F49" s="345">
        <v>8448000</v>
      </c>
      <c r="G49" s="189" t="s">
        <v>322</v>
      </c>
    </row>
    <row r="50" spans="1:7" ht="73.5">
      <c r="A50" s="109">
        <v>27</v>
      </c>
      <c r="B50" s="207">
        <v>45385</v>
      </c>
      <c r="C50" s="179" t="s">
        <v>325</v>
      </c>
      <c r="D50" s="109" t="s">
        <v>158</v>
      </c>
      <c r="E50" s="133" t="s">
        <v>326</v>
      </c>
      <c r="F50" s="345">
        <v>16896000</v>
      </c>
      <c r="G50" s="189" t="s">
        <v>322</v>
      </c>
    </row>
    <row r="51" spans="1:7" ht="31.5">
      <c r="A51" s="109" t="str">
        <f>IF(ISBLANK(B51),"",COUNTA($B$6:B51))</f>
        <v/>
      </c>
      <c r="B51" s="207"/>
      <c r="C51" s="179"/>
      <c r="D51" s="109"/>
      <c r="E51" s="133"/>
      <c r="F51" s="346">
        <f>F52+F53</f>
        <v>25344650</v>
      </c>
      <c r="G51" s="186" t="s">
        <v>93</v>
      </c>
    </row>
    <row r="52" spans="1:7" ht="33" customHeight="1">
      <c r="A52" s="109">
        <v>28</v>
      </c>
      <c r="B52" s="207">
        <v>45386</v>
      </c>
      <c r="C52" s="179" t="s">
        <v>327</v>
      </c>
      <c r="D52" s="109" t="s">
        <v>158</v>
      </c>
      <c r="E52" s="133" t="s">
        <v>328</v>
      </c>
      <c r="F52" s="345">
        <v>1800000</v>
      </c>
      <c r="G52" s="189" t="s">
        <v>93</v>
      </c>
    </row>
    <row r="53" spans="1:7" ht="33" customHeight="1">
      <c r="A53" s="109" t="str">
        <f>IF(ISBLANK(B53),"",COUNTA($B$6:B53))</f>
        <v/>
      </c>
      <c r="B53" s="207"/>
      <c r="C53" s="179"/>
      <c r="D53" s="109"/>
      <c r="E53" s="182" t="s">
        <v>284</v>
      </c>
      <c r="F53" s="343">
        <v>23544650</v>
      </c>
      <c r="G53" s="190" t="s">
        <v>93</v>
      </c>
    </row>
    <row r="54" spans="1:7" ht="48" customHeight="1">
      <c r="A54" s="109" t="str">
        <f>IF(ISBLANK(B54),"",COUNTA($B$6:B54))</f>
        <v/>
      </c>
      <c r="B54" s="207"/>
      <c r="C54" s="179"/>
      <c r="D54" s="109"/>
      <c r="E54" s="352"/>
      <c r="F54" s="346">
        <f>F55+F56</f>
        <v>4581280</v>
      </c>
      <c r="G54" s="186" t="s">
        <v>108</v>
      </c>
    </row>
    <row r="55" spans="1:7" ht="73.5">
      <c r="A55" s="109">
        <v>29</v>
      </c>
      <c r="B55" s="207">
        <v>45383</v>
      </c>
      <c r="C55" s="179" t="s">
        <v>329</v>
      </c>
      <c r="D55" s="109" t="s">
        <v>158</v>
      </c>
      <c r="E55" s="133" t="s">
        <v>330</v>
      </c>
      <c r="F55" s="345">
        <v>2381280</v>
      </c>
      <c r="G55" s="189" t="s">
        <v>108</v>
      </c>
    </row>
    <row r="56" spans="1:7" ht="48.75" customHeight="1">
      <c r="A56" s="109">
        <v>30</v>
      </c>
      <c r="B56" s="207">
        <v>45385</v>
      </c>
      <c r="C56" s="179" t="s">
        <v>331</v>
      </c>
      <c r="D56" s="109" t="s">
        <v>158</v>
      </c>
      <c r="E56" s="133" t="s">
        <v>332</v>
      </c>
      <c r="F56" s="345">
        <v>2200000</v>
      </c>
      <c r="G56" s="189" t="s">
        <v>108</v>
      </c>
    </row>
    <row r="57" spans="1:7" ht="44.25" customHeight="1">
      <c r="A57" s="109" t="str">
        <f>IF(ISBLANK(B57),"",COUNTA($B$6:B57))</f>
        <v/>
      </c>
      <c r="B57" s="207"/>
      <c r="C57" s="179"/>
      <c r="D57" s="109"/>
      <c r="E57" s="352"/>
      <c r="F57" s="346">
        <f>F58+F59</f>
        <v>7960000</v>
      </c>
      <c r="G57" s="186" t="s">
        <v>109</v>
      </c>
    </row>
    <row r="58" spans="1:7" ht="57.75" customHeight="1">
      <c r="A58" s="109">
        <v>31</v>
      </c>
      <c r="B58" s="207">
        <v>45386</v>
      </c>
      <c r="C58" s="179" t="s">
        <v>333</v>
      </c>
      <c r="D58" s="109" t="s">
        <v>158</v>
      </c>
      <c r="E58" s="133" t="s">
        <v>334</v>
      </c>
      <c r="F58" s="345">
        <v>3980000</v>
      </c>
      <c r="G58" s="189" t="s">
        <v>109</v>
      </c>
    </row>
    <row r="59" spans="1:7" ht="52.5">
      <c r="A59" s="109">
        <v>32</v>
      </c>
      <c r="B59" s="207">
        <v>45386</v>
      </c>
      <c r="C59" s="179" t="s">
        <v>335</v>
      </c>
      <c r="D59" s="109" t="s">
        <v>158</v>
      </c>
      <c r="E59" s="133" t="s">
        <v>336</v>
      </c>
      <c r="F59" s="345">
        <v>3980000</v>
      </c>
      <c r="G59" s="189" t="s">
        <v>109</v>
      </c>
    </row>
    <row r="60" spans="1:7" ht="42">
      <c r="A60" s="109" t="str">
        <f>IF(ISBLANK(B60),"",COUNTA($B$6:B60))</f>
        <v/>
      </c>
      <c r="B60" s="207"/>
      <c r="C60" s="179"/>
      <c r="D60" s="109"/>
      <c r="E60" s="133"/>
      <c r="F60" s="346">
        <f>F61+F62</f>
        <v>178577800</v>
      </c>
      <c r="G60" s="186" t="s">
        <v>116</v>
      </c>
    </row>
    <row r="61" spans="1:7" ht="57" customHeight="1">
      <c r="A61" s="109">
        <v>33</v>
      </c>
      <c r="B61" s="207">
        <v>45384</v>
      </c>
      <c r="C61" s="179" t="s">
        <v>337</v>
      </c>
      <c r="D61" s="109" t="s">
        <v>158</v>
      </c>
      <c r="E61" s="133" t="s">
        <v>338</v>
      </c>
      <c r="F61" s="345">
        <v>164247000</v>
      </c>
      <c r="G61" s="189" t="s">
        <v>116</v>
      </c>
    </row>
    <row r="62" spans="1:7" ht="31.5">
      <c r="A62" s="109"/>
      <c r="B62" s="207"/>
      <c r="C62" s="179"/>
      <c r="D62" s="109"/>
      <c r="E62" s="190" t="s">
        <v>284</v>
      </c>
      <c r="F62" s="203">
        <v>14330800</v>
      </c>
      <c r="G62" s="192" t="s">
        <v>116</v>
      </c>
    </row>
    <row r="63" spans="1:7" ht="42">
      <c r="A63" s="209"/>
      <c r="B63" s="210"/>
      <c r="C63" s="182" t="s">
        <v>339</v>
      </c>
      <c r="D63" s="209" t="s">
        <v>340</v>
      </c>
      <c r="E63" s="199" t="s">
        <v>341</v>
      </c>
      <c r="F63" s="332">
        <v>487422698</v>
      </c>
      <c r="G63" s="333"/>
    </row>
    <row r="64" spans="1:7" ht="31.5">
      <c r="A64" s="209"/>
      <c r="B64" s="210"/>
      <c r="C64" s="182"/>
      <c r="D64" s="209"/>
      <c r="E64" s="360"/>
      <c r="F64" s="343">
        <v>14050000</v>
      </c>
      <c r="G64" s="220" t="s">
        <v>22</v>
      </c>
    </row>
    <row r="65" spans="1:7" ht="21">
      <c r="A65" s="209"/>
      <c r="B65" s="210"/>
      <c r="C65" s="182"/>
      <c r="D65" s="209"/>
      <c r="E65" s="361"/>
      <c r="F65" s="343">
        <v>11264000</v>
      </c>
      <c r="G65" s="184" t="s">
        <v>24</v>
      </c>
    </row>
    <row r="66" spans="1:7" ht="21">
      <c r="A66" s="209"/>
      <c r="B66" s="210"/>
      <c r="C66" s="182"/>
      <c r="D66" s="209"/>
      <c r="E66" s="360"/>
      <c r="F66" s="343">
        <v>2209900</v>
      </c>
      <c r="G66" s="220" t="s">
        <v>26</v>
      </c>
    </row>
    <row r="67" spans="1:7">
      <c r="A67" s="209"/>
      <c r="B67" s="210"/>
      <c r="C67" s="182"/>
      <c r="D67" s="209"/>
      <c r="E67" s="362"/>
      <c r="F67" s="343">
        <v>1800000</v>
      </c>
      <c r="G67" s="184" t="s">
        <v>32</v>
      </c>
    </row>
    <row r="68" spans="1:7">
      <c r="A68" s="209"/>
      <c r="B68" s="210"/>
      <c r="C68" s="182"/>
      <c r="D68" s="209"/>
      <c r="E68" s="363"/>
      <c r="F68" s="343">
        <v>440000</v>
      </c>
      <c r="G68" s="220" t="s">
        <v>33</v>
      </c>
    </row>
    <row r="69" spans="1:7" ht="21">
      <c r="A69" s="209"/>
      <c r="B69" s="210"/>
      <c r="C69" s="182"/>
      <c r="D69" s="209"/>
      <c r="E69" s="199"/>
      <c r="F69" s="343">
        <v>13743050</v>
      </c>
      <c r="G69" s="184" t="s">
        <v>34</v>
      </c>
    </row>
    <row r="70" spans="1:7" ht="21">
      <c r="A70" s="209"/>
      <c r="B70" s="210"/>
      <c r="C70" s="182"/>
      <c r="D70" s="209"/>
      <c r="E70" s="199"/>
      <c r="F70" s="343">
        <v>10800000</v>
      </c>
      <c r="G70" s="184" t="s">
        <v>35</v>
      </c>
    </row>
    <row r="71" spans="1:7">
      <c r="A71" s="209"/>
      <c r="B71" s="210"/>
      <c r="C71" s="182"/>
      <c r="D71" s="209"/>
      <c r="E71" s="199"/>
      <c r="F71" s="343">
        <v>1821000</v>
      </c>
      <c r="G71" s="184" t="s">
        <v>36</v>
      </c>
    </row>
    <row r="72" spans="1:7" ht="21">
      <c r="A72" s="209"/>
      <c r="B72" s="210"/>
      <c r="C72" s="182"/>
      <c r="D72" s="209"/>
      <c r="E72" s="364"/>
      <c r="F72" s="343">
        <v>41822309</v>
      </c>
      <c r="G72" s="220" t="s">
        <v>37</v>
      </c>
    </row>
    <row r="73" spans="1:7">
      <c r="A73" s="209"/>
      <c r="B73" s="210"/>
      <c r="C73" s="182"/>
      <c r="D73" s="209"/>
      <c r="E73" s="363"/>
      <c r="F73" s="343">
        <v>4000000</v>
      </c>
      <c r="G73" s="220" t="s">
        <v>41</v>
      </c>
    </row>
    <row r="74" spans="1:7" ht="21">
      <c r="A74" s="209"/>
      <c r="B74" s="210"/>
      <c r="C74" s="182"/>
      <c r="D74" s="209"/>
      <c r="E74" s="363"/>
      <c r="F74" s="365">
        <v>11896326</v>
      </c>
      <c r="G74" s="366" t="s">
        <v>42</v>
      </c>
    </row>
    <row r="75" spans="1:7">
      <c r="A75" s="209"/>
      <c r="B75" s="210"/>
      <c r="C75" s="182"/>
      <c r="D75" s="209"/>
      <c r="E75" s="199"/>
      <c r="F75" s="343">
        <v>2044213</v>
      </c>
      <c r="G75" s="331" t="s">
        <v>43</v>
      </c>
    </row>
    <row r="76" spans="1:7" ht="42">
      <c r="A76" s="209"/>
      <c r="B76" s="210"/>
      <c r="C76" s="182"/>
      <c r="D76" s="209"/>
      <c r="E76" s="360"/>
      <c r="F76" s="343">
        <v>5531000</v>
      </c>
      <c r="G76" s="220" t="s">
        <v>45</v>
      </c>
    </row>
    <row r="77" spans="1:7" ht="21">
      <c r="A77" s="209"/>
      <c r="B77" s="210"/>
      <c r="C77" s="182"/>
      <c r="D77" s="209"/>
      <c r="E77" s="199"/>
      <c r="F77" s="343">
        <v>15300000</v>
      </c>
      <c r="G77" s="184" t="s">
        <v>46</v>
      </c>
    </row>
    <row r="78" spans="1:7" ht="31.5">
      <c r="A78" s="209"/>
      <c r="B78" s="210"/>
      <c r="C78" s="182"/>
      <c r="D78" s="209"/>
      <c r="E78" s="367"/>
      <c r="F78" s="343">
        <v>27044900</v>
      </c>
      <c r="G78" s="199" t="s">
        <v>295</v>
      </c>
    </row>
    <row r="79" spans="1:7" ht="21">
      <c r="A79" s="209"/>
      <c r="B79" s="210"/>
      <c r="C79" s="182"/>
      <c r="D79" s="209"/>
      <c r="E79" s="360"/>
      <c r="F79" s="343">
        <v>13935000</v>
      </c>
      <c r="G79" s="220" t="s">
        <v>298</v>
      </c>
    </row>
    <row r="80" spans="1:7" ht="21">
      <c r="A80" s="209"/>
      <c r="B80" s="210"/>
      <c r="C80" s="182"/>
      <c r="D80" s="209"/>
      <c r="E80" s="360"/>
      <c r="F80" s="343">
        <v>21898000</v>
      </c>
      <c r="G80" s="220" t="s">
        <v>301</v>
      </c>
    </row>
    <row r="81" spans="1:7" ht="21">
      <c r="A81" s="209"/>
      <c r="B81" s="210"/>
      <c r="C81" s="182"/>
      <c r="D81" s="209"/>
      <c r="E81" s="360"/>
      <c r="F81" s="343">
        <v>8186700</v>
      </c>
      <c r="G81" s="220" t="s">
        <v>342</v>
      </c>
    </row>
    <row r="82" spans="1:7" ht="21">
      <c r="A82" s="209"/>
      <c r="B82" s="210"/>
      <c r="C82" s="182"/>
      <c r="D82" s="209"/>
      <c r="E82" s="360"/>
      <c r="F82" s="343">
        <v>13210000</v>
      </c>
      <c r="G82" s="220" t="s">
        <v>343</v>
      </c>
    </row>
    <row r="83" spans="1:7" ht="21">
      <c r="A83" s="209"/>
      <c r="B83" s="210"/>
      <c r="C83" s="182"/>
      <c r="D83" s="209"/>
      <c r="E83" s="360"/>
      <c r="F83" s="343">
        <v>12430000</v>
      </c>
      <c r="G83" s="220" t="s">
        <v>319</v>
      </c>
    </row>
    <row r="84" spans="1:7" ht="31.5">
      <c r="A84" s="209"/>
      <c r="B84" s="210"/>
      <c r="C84" s="182"/>
      <c r="D84" s="209"/>
      <c r="E84" s="360"/>
      <c r="F84" s="343">
        <v>23544650</v>
      </c>
      <c r="G84" s="220" t="s">
        <v>93</v>
      </c>
    </row>
    <row r="85" spans="1:7" ht="21">
      <c r="A85" s="209"/>
      <c r="B85" s="210"/>
      <c r="C85" s="182"/>
      <c r="D85" s="209"/>
      <c r="E85" s="360"/>
      <c r="F85" s="343">
        <v>13335500</v>
      </c>
      <c r="G85" s="220" t="s">
        <v>96</v>
      </c>
    </row>
    <row r="86" spans="1:7" ht="21">
      <c r="A86" s="209"/>
      <c r="B86" s="210"/>
      <c r="C86" s="182"/>
      <c r="D86" s="209"/>
      <c r="E86" s="360"/>
      <c r="F86" s="343">
        <v>33916400</v>
      </c>
      <c r="G86" s="220" t="s">
        <v>344</v>
      </c>
    </row>
    <row r="87" spans="1:7" ht="21">
      <c r="A87" s="209"/>
      <c r="B87" s="210"/>
      <c r="C87" s="182"/>
      <c r="D87" s="209"/>
      <c r="E87" s="360"/>
      <c r="F87" s="343">
        <v>2583000</v>
      </c>
      <c r="G87" s="220" t="s">
        <v>104</v>
      </c>
    </row>
    <row r="88" spans="1:7" ht="21">
      <c r="A88" s="209"/>
      <c r="B88" s="210"/>
      <c r="C88" s="182"/>
      <c r="D88" s="209"/>
      <c r="E88" s="360"/>
      <c r="F88" s="343">
        <v>23946000</v>
      </c>
      <c r="G88" s="220" t="s">
        <v>106</v>
      </c>
    </row>
    <row r="89" spans="1:7" ht="31.5">
      <c r="A89" s="209"/>
      <c r="B89" s="210"/>
      <c r="C89" s="182"/>
      <c r="D89" s="209"/>
      <c r="E89" s="360"/>
      <c r="F89" s="343">
        <v>14330800</v>
      </c>
      <c r="G89" s="220" t="s">
        <v>116</v>
      </c>
    </row>
    <row r="90" spans="1:7" ht="21">
      <c r="A90" s="209"/>
      <c r="B90" s="210"/>
      <c r="C90" s="182"/>
      <c r="D90" s="209"/>
      <c r="E90" s="367"/>
      <c r="F90" s="343">
        <v>142339950</v>
      </c>
      <c r="G90" s="199" t="s">
        <v>118</v>
      </c>
    </row>
    <row r="93" spans="1:7">
      <c r="B93" s="794" t="s">
        <v>14</v>
      </c>
      <c r="C93" s="794"/>
      <c r="D93" s="257">
        <v>4400000</v>
      </c>
    </row>
    <row r="94" spans="1:7">
      <c r="A94" s="8"/>
      <c r="B94" s="795" t="s">
        <v>16</v>
      </c>
      <c r="C94" s="795"/>
      <c r="D94" s="255">
        <v>45930973473</v>
      </c>
      <c r="E94" s="320"/>
      <c r="F94" s="255"/>
      <c r="G94" s="368"/>
    </row>
    <row r="95" spans="1:7" ht="21.75" customHeight="1">
      <c r="A95" s="8"/>
      <c r="B95" s="796" t="s">
        <v>18</v>
      </c>
      <c r="C95" s="796"/>
      <c r="D95" s="255">
        <v>9760000</v>
      </c>
      <c r="E95" s="320"/>
      <c r="F95" s="255"/>
      <c r="G95" s="368"/>
    </row>
    <row r="96" spans="1:7" ht="18.75" customHeight="1">
      <c r="A96" s="8"/>
      <c r="B96" s="797" t="s">
        <v>22</v>
      </c>
      <c r="C96" s="797"/>
      <c r="D96" s="369">
        <v>14050000</v>
      </c>
      <c r="E96" s="320"/>
      <c r="F96" s="255"/>
      <c r="G96" s="368"/>
    </row>
    <row r="97" spans="1:7">
      <c r="A97" s="8"/>
      <c r="B97" s="798" t="s">
        <v>24</v>
      </c>
      <c r="C97" s="798"/>
      <c r="D97" s="185">
        <v>7736000</v>
      </c>
      <c r="E97" s="370">
        <f>D97+D98</f>
        <v>19000000</v>
      </c>
      <c r="F97" s="255"/>
      <c r="G97" s="368"/>
    </row>
    <row r="98" spans="1:7">
      <c r="A98" s="8"/>
      <c r="B98" s="799" t="s">
        <v>24</v>
      </c>
      <c r="C98" s="799"/>
      <c r="D98" s="191">
        <v>11264000</v>
      </c>
      <c r="E98" s="320"/>
      <c r="F98" s="255"/>
      <c r="G98" s="368"/>
    </row>
    <row r="99" spans="1:7" ht="21.75" customHeight="1">
      <c r="A99" s="8"/>
      <c r="B99" s="797" t="s">
        <v>26</v>
      </c>
      <c r="C99" s="797"/>
      <c r="D99" s="216">
        <v>2209900</v>
      </c>
      <c r="E99" s="320"/>
      <c r="F99" s="255"/>
      <c r="G99" s="368"/>
    </row>
    <row r="100" spans="1:7" ht="21.75" customHeight="1">
      <c r="A100" s="8"/>
      <c r="B100" s="796" t="s">
        <v>30</v>
      </c>
      <c r="C100" s="796"/>
      <c r="D100" s="255">
        <v>98666200</v>
      </c>
      <c r="E100" s="320"/>
      <c r="F100" s="255"/>
      <c r="G100" s="368"/>
    </row>
    <row r="101" spans="1:7">
      <c r="A101" s="8"/>
      <c r="B101" s="796" t="s">
        <v>31</v>
      </c>
      <c r="C101" s="796"/>
      <c r="D101" s="255">
        <v>20822600</v>
      </c>
      <c r="E101" s="320"/>
      <c r="F101" s="255"/>
      <c r="G101" s="368"/>
    </row>
    <row r="102" spans="1:7">
      <c r="A102" s="8"/>
      <c r="B102" s="797" t="s">
        <v>32</v>
      </c>
      <c r="C102" s="797"/>
      <c r="D102" s="216">
        <v>1800000</v>
      </c>
      <c r="E102" s="320"/>
      <c r="F102" s="255"/>
      <c r="G102" s="368"/>
    </row>
    <row r="103" spans="1:7">
      <c r="A103" s="8"/>
      <c r="B103" s="800" t="s">
        <v>33</v>
      </c>
      <c r="C103" s="800"/>
      <c r="D103" s="371">
        <v>440000</v>
      </c>
      <c r="E103" s="320"/>
      <c r="F103" s="255"/>
      <c r="G103" s="368"/>
    </row>
    <row r="104" spans="1:7" ht="18.75" customHeight="1">
      <c r="A104" s="8"/>
      <c r="B104" s="797" t="s">
        <v>34</v>
      </c>
      <c r="C104" s="797"/>
      <c r="D104" s="216">
        <v>13743050</v>
      </c>
      <c r="E104" s="320"/>
      <c r="F104" s="255"/>
      <c r="G104" s="368"/>
    </row>
    <row r="105" spans="1:7" ht="18.75" customHeight="1">
      <c r="A105" s="8"/>
      <c r="B105" s="797" t="s">
        <v>345</v>
      </c>
      <c r="C105" s="797"/>
      <c r="D105" s="216">
        <v>10800000</v>
      </c>
      <c r="E105" s="320"/>
      <c r="F105" s="255"/>
      <c r="G105" s="368"/>
    </row>
    <row r="106" spans="1:7">
      <c r="A106" s="8"/>
      <c r="B106" s="797" t="s">
        <v>36</v>
      </c>
      <c r="C106" s="797"/>
      <c r="D106" s="371">
        <v>1821000</v>
      </c>
      <c r="E106" s="320"/>
      <c r="F106" s="255"/>
      <c r="G106" s="368"/>
    </row>
    <row r="107" spans="1:7">
      <c r="A107" s="8"/>
      <c r="B107" s="797" t="s">
        <v>37</v>
      </c>
      <c r="C107" s="797"/>
      <c r="D107" s="216">
        <v>41822309</v>
      </c>
      <c r="E107" s="320"/>
      <c r="F107" s="255"/>
      <c r="G107" s="368"/>
    </row>
    <row r="108" spans="1:7">
      <c r="A108" s="8"/>
      <c r="B108" s="801" t="s">
        <v>41</v>
      </c>
      <c r="C108" s="801"/>
      <c r="D108" s="216">
        <v>4000000</v>
      </c>
      <c r="E108" s="320"/>
      <c r="F108" s="255"/>
      <c r="G108" s="368"/>
    </row>
    <row r="109" spans="1:7">
      <c r="A109" s="8"/>
      <c r="B109" s="802" t="s">
        <v>42</v>
      </c>
      <c r="C109" s="802"/>
      <c r="D109" s="50">
        <v>66639409</v>
      </c>
      <c r="E109" s="372">
        <f>D109+D110</f>
        <v>78535735</v>
      </c>
      <c r="F109" s="255"/>
      <c r="G109" s="368"/>
    </row>
    <row r="110" spans="1:7">
      <c r="A110" s="8"/>
      <c r="B110" s="803" t="s">
        <v>42</v>
      </c>
      <c r="C110" s="803"/>
      <c r="D110" s="183">
        <v>11896326</v>
      </c>
      <c r="E110" s="372" t="s">
        <v>346</v>
      </c>
      <c r="F110" s="255"/>
      <c r="G110" s="368"/>
    </row>
    <row r="111" spans="1:7">
      <c r="A111" s="8"/>
      <c r="B111" s="802" t="s">
        <v>43</v>
      </c>
      <c r="C111" s="802"/>
      <c r="D111" s="50">
        <v>94240000</v>
      </c>
      <c r="E111" s="372">
        <f>D111+D112</f>
        <v>96284213</v>
      </c>
      <c r="F111" s="255"/>
      <c r="G111" s="368"/>
    </row>
    <row r="112" spans="1:7">
      <c r="A112" s="8"/>
      <c r="B112" s="803" t="s">
        <v>43</v>
      </c>
      <c r="C112" s="803"/>
      <c r="D112" s="183">
        <v>2044213</v>
      </c>
      <c r="E112" s="372"/>
      <c r="F112" s="255"/>
      <c r="G112" s="368"/>
    </row>
    <row r="113" spans="1:7" ht="21" customHeight="1">
      <c r="A113" s="8"/>
      <c r="B113" s="797" t="s">
        <v>45</v>
      </c>
      <c r="C113" s="797"/>
      <c r="D113" s="373">
        <v>5531000</v>
      </c>
      <c r="E113" s="320"/>
      <c r="F113" s="255"/>
      <c r="G113" s="368"/>
    </row>
    <row r="114" spans="1:7">
      <c r="A114" s="8"/>
      <c r="B114" s="797" t="s">
        <v>46</v>
      </c>
      <c r="C114" s="797"/>
      <c r="D114" s="373">
        <v>15300000</v>
      </c>
      <c r="E114" s="320"/>
      <c r="F114" s="255"/>
      <c r="G114" s="368"/>
    </row>
    <row r="115" spans="1:7" ht="20.25" customHeight="1">
      <c r="A115" s="8"/>
      <c r="B115" s="804" t="s">
        <v>295</v>
      </c>
      <c r="C115" s="804"/>
      <c r="D115" s="335">
        <v>1500000</v>
      </c>
      <c r="E115" s="374">
        <f>D115+D116</f>
        <v>28544900</v>
      </c>
      <c r="F115" s="3"/>
    </row>
    <row r="116" spans="1:7" ht="24" customHeight="1">
      <c r="A116" s="8"/>
      <c r="B116" s="805" t="s">
        <v>295</v>
      </c>
      <c r="C116" s="805"/>
      <c r="D116" s="191">
        <v>27044900</v>
      </c>
      <c r="E116" s="230"/>
      <c r="F116" s="3"/>
    </row>
    <row r="117" spans="1:7" ht="24" customHeight="1">
      <c r="A117" s="8"/>
      <c r="B117" s="804" t="s">
        <v>298</v>
      </c>
      <c r="C117" s="804"/>
      <c r="D117" s="185">
        <v>9475000</v>
      </c>
      <c r="E117" s="230">
        <f>D117+D118</f>
        <v>23410000</v>
      </c>
      <c r="F117" s="3"/>
    </row>
    <row r="118" spans="1:7">
      <c r="A118" s="8"/>
      <c r="B118" s="805" t="s">
        <v>298</v>
      </c>
      <c r="C118" s="805"/>
      <c r="D118" s="191">
        <v>13935000</v>
      </c>
      <c r="E118" s="230"/>
      <c r="F118" s="3"/>
    </row>
    <row r="119" spans="1:7" ht="20.25" customHeight="1">
      <c r="A119" s="8"/>
      <c r="B119" s="804" t="s">
        <v>301</v>
      </c>
      <c r="C119" s="804"/>
      <c r="D119" s="185">
        <v>18480000</v>
      </c>
      <c r="E119" s="230">
        <f>D119+D120</f>
        <v>40378000</v>
      </c>
      <c r="F119" s="3"/>
    </row>
    <row r="120" spans="1:7" ht="20.25" customHeight="1">
      <c r="A120" s="8"/>
      <c r="B120" s="805" t="s">
        <v>301</v>
      </c>
      <c r="C120" s="805"/>
      <c r="D120" s="191">
        <v>21898000</v>
      </c>
      <c r="E120" s="230"/>
      <c r="F120" s="3"/>
    </row>
    <row r="121" spans="1:7">
      <c r="A121" s="8"/>
      <c r="B121" s="806" t="s">
        <v>308</v>
      </c>
      <c r="C121" s="806"/>
      <c r="D121" s="255">
        <v>99250000</v>
      </c>
      <c r="E121" s="230"/>
      <c r="F121" s="3"/>
    </row>
    <row r="122" spans="1:7" ht="21" customHeight="1">
      <c r="A122" s="8"/>
      <c r="B122" s="804" t="s">
        <v>342</v>
      </c>
      <c r="C122" s="804"/>
      <c r="D122" s="185">
        <v>39147000</v>
      </c>
      <c r="E122" s="230">
        <f>D122+D123</f>
        <v>47333700</v>
      </c>
      <c r="F122" s="3"/>
    </row>
    <row r="123" spans="1:7" ht="21" customHeight="1">
      <c r="A123" s="8"/>
      <c r="B123" s="805" t="s">
        <v>342</v>
      </c>
      <c r="C123" s="805"/>
      <c r="D123" s="191">
        <v>8186700</v>
      </c>
      <c r="E123" s="375"/>
      <c r="F123" s="3"/>
      <c r="G123" s="172"/>
    </row>
    <row r="124" spans="1:7" ht="21" customHeight="1">
      <c r="A124" s="8"/>
      <c r="B124" s="804" t="s">
        <v>343</v>
      </c>
      <c r="C124" s="804"/>
      <c r="D124" s="185">
        <v>11400000</v>
      </c>
      <c r="E124" s="91">
        <f>D124+D125</f>
        <v>24610000</v>
      </c>
      <c r="F124" s="3"/>
      <c r="G124" s="172"/>
    </row>
    <row r="125" spans="1:7" ht="21" customHeight="1">
      <c r="A125" s="8"/>
      <c r="B125" s="805" t="s">
        <v>343</v>
      </c>
      <c r="C125" s="805"/>
      <c r="D125" s="191">
        <v>13210000</v>
      </c>
      <c r="E125" s="376"/>
      <c r="F125" s="3"/>
      <c r="G125" s="172"/>
    </row>
    <row r="126" spans="1:7">
      <c r="A126" s="8"/>
      <c r="B126" s="804" t="s">
        <v>319</v>
      </c>
      <c r="C126" s="804"/>
      <c r="D126" s="185">
        <v>5685000</v>
      </c>
      <c r="E126" s="218">
        <f>D126+D127</f>
        <v>18115000</v>
      </c>
      <c r="F126" s="3"/>
      <c r="G126" s="172"/>
    </row>
    <row r="127" spans="1:7">
      <c r="A127" s="8"/>
      <c r="B127" s="805" t="s">
        <v>319</v>
      </c>
      <c r="C127" s="805"/>
      <c r="D127" s="191">
        <v>12430000</v>
      </c>
      <c r="E127" s="375"/>
      <c r="F127" s="3"/>
      <c r="G127" s="172"/>
    </row>
    <row r="128" spans="1:7" ht="21.75" customHeight="1">
      <c r="A128" s="8"/>
      <c r="B128" s="807" t="s">
        <v>322</v>
      </c>
      <c r="C128" s="807"/>
      <c r="D128" s="255">
        <v>25344000</v>
      </c>
      <c r="E128" s="375"/>
      <c r="F128" s="3"/>
      <c r="G128" s="172"/>
    </row>
    <row r="129" spans="1:7" ht="21.75" customHeight="1">
      <c r="A129" s="8"/>
      <c r="B129" s="808" t="s">
        <v>93</v>
      </c>
      <c r="C129" s="808"/>
      <c r="D129" s="185">
        <v>1800000</v>
      </c>
      <c r="E129" s="91">
        <f>D129+D130</f>
        <v>25344650</v>
      </c>
      <c r="F129" s="3"/>
      <c r="G129" s="172"/>
    </row>
    <row r="130" spans="1:7" ht="24" customHeight="1">
      <c r="A130" s="8"/>
      <c r="B130" s="809" t="s">
        <v>93</v>
      </c>
      <c r="C130" s="809"/>
      <c r="D130" s="191">
        <v>23544650</v>
      </c>
      <c r="E130" s="377"/>
      <c r="F130" s="3"/>
      <c r="G130" s="172"/>
    </row>
    <row r="131" spans="1:7">
      <c r="A131" s="8"/>
      <c r="B131" s="810" t="s">
        <v>96</v>
      </c>
      <c r="C131" s="810"/>
      <c r="D131" s="216">
        <v>13335500</v>
      </c>
      <c r="E131" s="377"/>
      <c r="F131" s="3"/>
      <c r="G131" s="172"/>
    </row>
    <row r="132" spans="1:7">
      <c r="A132" s="8"/>
      <c r="B132" s="810" t="s">
        <v>344</v>
      </c>
      <c r="C132" s="810"/>
      <c r="D132" s="216">
        <v>33916400</v>
      </c>
      <c r="E132" s="375"/>
      <c r="F132" s="3"/>
      <c r="G132" s="172"/>
    </row>
    <row r="133" spans="1:7" ht="21.75" customHeight="1">
      <c r="A133" s="8"/>
      <c r="B133" s="810" t="s">
        <v>104</v>
      </c>
      <c r="C133" s="810"/>
      <c r="D133" s="216">
        <v>2583000</v>
      </c>
      <c r="E133" s="817"/>
      <c r="F133" s="3"/>
      <c r="G133" s="172"/>
    </row>
    <row r="134" spans="1:7" ht="21.75" customHeight="1">
      <c r="A134" s="8"/>
      <c r="B134" s="810" t="s">
        <v>106</v>
      </c>
      <c r="C134" s="810"/>
      <c r="D134" s="216">
        <v>23946000</v>
      </c>
      <c r="E134" s="817"/>
      <c r="F134" s="3"/>
      <c r="G134" s="172"/>
    </row>
    <row r="135" spans="1:7" ht="21.75" customHeight="1">
      <c r="A135" s="8"/>
      <c r="B135" s="792" t="s">
        <v>108</v>
      </c>
      <c r="C135" s="792"/>
      <c r="D135" s="255">
        <v>4581280</v>
      </c>
      <c r="E135" s="91"/>
      <c r="F135" s="3"/>
      <c r="G135" s="172"/>
    </row>
    <row r="136" spans="1:7" ht="21.75" customHeight="1">
      <c r="A136" s="8"/>
      <c r="B136" s="792" t="s">
        <v>109</v>
      </c>
      <c r="C136" s="792"/>
      <c r="D136" s="255">
        <v>7960000</v>
      </c>
      <c r="E136" s="91"/>
      <c r="F136" s="3"/>
      <c r="G136" s="172"/>
    </row>
    <row r="137" spans="1:7" ht="21.75" customHeight="1">
      <c r="A137" s="8"/>
      <c r="B137" s="808" t="s">
        <v>116</v>
      </c>
      <c r="C137" s="808"/>
      <c r="D137" s="185">
        <v>164247000</v>
      </c>
      <c r="E137" s="91">
        <f>D137+D138</f>
        <v>178577800</v>
      </c>
      <c r="F137" s="3"/>
      <c r="G137" s="172"/>
    </row>
    <row r="138" spans="1:7" ht="21" customHeight="1">
      <c r="A138" s="8"/>
      <c r="B138" s="809" t="s">
        <v>116</v>
      </c>
      <c r="C138" s="809"/>
      <c r="D138" s="191">
        <v>14330800</v>
      </c>
      <c r="E138" s="375"/>
      <c r="F138" s="3"/>
      <c r="G138" s="172"/>
    </row>
    <row r="139" spans="1:7" ht="21" customHeight="1">
      <c r="A139" s="8"/>
      <c r="B139" s="811" t="s">
        <v>118</v>
      </c>
      <c r="C139" s="811"/>
      <c r="D139" s="216">
        <v>142339950</v>
      </c>
      <c r="E139" s="91"/>
      <c r="F139" s="3"/>
      <c r="G139" s="172"/>
    </row>
    <row r="140" spans="1:7">
      <c r="B140" s="812" t="s">
        <v>122</v>
      </c>
      <c r="C140" s="812"/>
      <c r="D140" s="353">
        <f>SUM(D93:D139)</f>
        <v>47109529660</v>
      </c>
      <c r="E140" s="255"/>
      <c r="F140" s="3"/>
    </row>
    <row r="141" spans="1:7" ht="15" customHeight="1">
      <c r="B141" s="813" t="s">
        <v>347</v>
      </c>
      <c r="C141" s="813"/>
      <c r="D141" s="216">
        <v>487422698</v>
      </c>
      <c r="E141" s="817"/>
    </row>
    <row r="142" spans="1:7" ht="15" customHeight="1">
      <c r="B142" s="814" t="s">
        <v>348</v>
      </c>
      <c r="C142" s="814"/>
      <c r="D142" s="374">
        <f>D140-D141</f>
        <v>46622106962</v>
      </c>
      <c r="E142" s="817"/>
    </row>
    <row r="143" spans="1:7">
      <c r="B143" s="794"/>
      <c r="C143" s="794"/>
      <c r="D143" s="255"/>
      <c r="E143" s="315"/>
    </row>
    <row r="144" spans="1:7" ht="36" customHeight="1">
      <c r="B144" s="815"/>
      <c r="C144" s="815"/>
      <c r="D144" s="374"/>
      <c r="E144" s="315"/>
    </row>
    <row r="145" spans="2:5">
      <c r="B145" s="815"/>
      <c r="C145" s="815"/>
      <c r="D145" s="374"/>
      <c r="E145" s="315"/>
    </row>
    <row r="146" spans="2:5" ht="13.5" customHeight="1">
      <c r="B146" s="815"/>
      <c r="C146" s="815"/>
      <c r="D146" s="255"/>
      <c r="E146" s="818"/>
    </row>
    <row r="147" spans="2:5" ht="13.5" customHeight="1">
      <c r="B147" s="815"/>
      <c r="C147" s="815"/>
      <c r="D147" s="374"/>
      <c r="E147" s="818"/>
    </row>
    <row r="148" spans="2:5" ht="13.5" customHeight="1">
      <c r="B148" s="815"/>
      <c r="C148" s="815"/>
      <c r="D148" s="374"/>
      <c r="E148" s="255"/>
    </row>
    <row r="149" spans="2:5" ht="24" customHeight="1">
      <c r="B149" s="815"/>
      <c r="C149" s="815"/>
      <c r="D149" s="255"/>
      <c r="E149" s="255"/>
    </row>
    <row r="150" spans="2:5" ht="15" customHeight="1">
      <c r="B150" s="815"/>
      <c r="C150" s="815"/>
      <c r="D150" s="255"/>
      <c r="E150" s="255"/>
    </row>
    <row r="151" spans="2:5" ht="24" customHeight="1">
      <c r="B151" s="815"/>
      <c r="C151" s="815"/>
      <c r="D151" s="255"/>
      <c r="E151" s="255"/>
    </row>
    <row r="152" spans="2:5">
      <c r="B152" s="794"/>
      <c r="C152" s="794"/>
      <c r="D152" s="255"/>
      <c r="E152" s="818"/>
    </row>
    <row r="153" spans="2:5">
      <c r="B153" s="794"/>
      <c r="C153" s="794"/>
      <c r="D153" s="374"/>
      <c r="E153" s="818"/>
    </row>
    <row r="154" spans="2:5">
      <c r="B154" s="792"/>
      <c r="C154" s="792"/>
      <c r="D154" s="374"/>
      <c r="E154" s="255"/>
    </row>
    <row r="155" spans="2:5" ht="24" customHeight="1">
      <c r="B155" s="815"/>
      <c r="C155" s="815"/>
      <c r="D155" s="255"/>
      <c r="E155" s="255"/>
    </row>
    <row r="156" spans="2:5" ht="24" customHeight="1">
      <c r="B156" s="815"/>
      <c r="C156" s="815"/>
      <c r="D156" s="374"/>
      <c r="E156" s="255"/>
    </row>
    <row r="157" spans="2:5" ht="15" customHeight="1">
      <c r="B157" s="815"/>
      <c r="C157" s="815"/>
      <c r="D157" s="255"/>
      <c r="E157" s="255"/>
    </row>
    <row r="158" spans="2:5" ht="24.75" customHeight="1">
      <c r="B158" s="815"/>
      <c r="C158" s="815"/>
      <c r="D158" s="255"/>
      <c r="E158" s="819"/>
    </row>
    <row r="159" spans="2:5" ht="24.75" customHeight="1">
      <c r="B159" s="815"/>
      <c r="C159" s="815"/>
      <c r="D159" s="374"/>
      <c r="E159" s="819"/>
    </row>
    <row r="160" spans="2:5" ht="35.25" customHeight="1">
      <c r="B160" s="815"/>
      <c r="C160" s="815"/>
      <c r="D160" s="255"/>
      <c r="E160" s="255"/>
    </row>
    <row r="161" spans="2:5" ht="35.25" customHeight="1">
      <c r="B161" s="815"/>
      <c r="C161" s="815"/>
      <c r="D161" s="255"/>
      <c r="E161" s="315"/>
    </row>
    <row r="162" spans="2:5" ht="24" customHeight="1">
      <c r="B162" s="815"/>
      <c r="C162" s="815"/>
      <c r="D162" s="255"/>
      <c r="E162" s="255"/>
    </row>
    <row r="163" spans="2:5" ht="24" customHeight="1">
      <c r="B163" s="815"/>
      <c r="C163" s="815"/>
      <c r="D163" s="255"/>
      <c r="E163" s="255"/>
    </row>
    <row r="164" spans="2:5" ht="24" customHeight="1">
      <c r="B164" s="815"/>
      <c r="C164" s="815"/>
      <c r="D164" s="255"/>
      <c r="E164" s="255"/>
    </row>
    <row r="165" spans="2:5" ht="24" customHeight="1">
      <c r="B165" s="815"/>
      <c r="C165" s="815"/>
      <c r="D165" s="208"/>
      <c r="E165" s="315"/>
    </row>
    <row r="166" spans="2:5">
      <c r="B166" s="820"/>
      <c r="C166" s="820"/>
      <c r="D166" s="378"/>
      <c r="E166" s="141"/>
    </row>
    <row r="167" spans="2:5">
      <c r="B167" s="814"/>
      <c r="C167" s="814"/>
      <c r="D167" s="208"/>
    </row>
    <row r="168" spans="2:5">
      <c r="B168" s="816"/>
      <c r="C168" s="816"/>
      <c r="D168" s="256"/>
    </row>
  </sheetData>
  <mergeCells count="82">
    <mergeCell ref="B167:C167"/>
    <mergeCell ref="B168:C168"/>
    <mergeCell ref="E133:E134"/>
    <mergeCell ref="E141:E142"/>
    <mergeCell ref="E146:E147"/>
    <mergeCell ref="E152:E153"/>
    <mergeCell ref="E158:E159"/>
    <mergeCell ref="B162:C162"/>
    <mergeCell ref="B163:C163"/>
    <mergeCell ref="B164:C164"/>
    <mergeCell ref="B165:C165"/>
    <mergeCell ref="B166:C166"/>
    <mergeCell ref="B157:C157"/>
    <mergeCell ref="B158:C158"/>
    <mergeCell ref="B159:C159"/>
    <mergeCell ref="B160:C160"/>
    <mergeCell ref="B161:C161"/>
    <mergeCell ref="B152:C152"/>
    <mergeCell ref="B153:C153"/>
    <mergeCell ref="B154:C154"/>
    <mergeCell ref="B155:C155"/>
    <mergeCell ref="B156:C156"/>
    <mergeCell ref="B147:C147"/>
    <mergeCell ref="B148:C148"/>
    <mergeCell ref="B149:C149"/>
    <mergeCell ref="B150:C150"/>
    <mergeCell ref="B151:C151"/>
    <mergeCell ref="B142:C142"/>
    <mergeCell ref="B143:C143"/>
    <mergeCell ref="B144:C144"/>
    <mergeCell ref="B145:C145"/>
    <mergeCell ref="B146:C146"/>
    <mergeCell ref="B137:C137"/>
    <mergeCell ref="B138:C138"/>
    <mergeCell ref="B139:C139"/>
    <mergeCell ref="B140:C140"/>
    <mergeCell ref="B141:C141"/>
    <mergeCell ref="B132:C132"/>
    <mergeCell ref="B133:C133"/>
    <mergeCell ref="B134:C134"/>
    <mergeCell ref="B135:C135"/>
    <mergeCell ref="B136:C136"/>
    <mergeCell ref="B127:C127"/>
    <mergeCell ref="B128:C128"/>
    <mergeCell ref="B129:C129"/>
    <mergeCell ref="B130:C130"/>
    <mergeCell ref="B131:C131"/>
    <mergeCell ref="B122:C122"/>
    <mergeCell ref="B123:C123"/>
    <mergeCell ref="B124:C124"/>
    <mergeCell ref="B125:C125"/>
    <mergeCell ref="B126:C126"/>
    <mergeCell ref="B117:C117"/>
    <mergeCell ref="B118:C118"/>
    <mergeCell ref="B119:C119"/>
    <mergeCell ref="B120:C120"/>
    <mergeCell ref="B121:C121"/>
    <mergeCell ref="B112:C112"/>
    <mergeCell ref="B113:C113"/>
    <mergeCell ref="B114:C114"/>
    <mergeCell ref="B115:C115"/>
    <mergeCell ref="B116:C116"/>
    <mergeCell ref="B107:C107"/>
    <mergeCell ref="B108:C108"/>
    <mergeCell ref="B109:C109"/>
    <mergeCell ref="B110:C110"/>
    <mergeCell ref="B111:C111"/>
    <mergeCell ref="B102:C102"/>
    <mergeCell ref="B103:C103"/>
    <mergeCell ref="B104:C104"/>
    <mergeCell ref="B105:C105"/>
    <mergeCell ref="B106:C106"/>
    <mergeCell ref="B97:C97"/>
    <mergeCell ref="B98:C98"/>
    <mergeCell ref="B99:C99"/>
    <mergeCell ref="B100:C100"/>
    <mergeCell ref="B101:C101"/>
    <mergeCell ref="A1:G1"/>
    <mergeCell ref="B93:C93"/>
    <mergeCell ref="B94:C94"/>
    <mergeCell ref="B95:C95"/>
    <mergeCell ref="B96:C96"/>
  </mergeCells>
  <conditionalFormatting sqref="B15:C16">
    <cfRule type="timePeriod" dxfId="2" priority="6" timePeriod="lastWeek">
      <formula>AND(TODAY()-ROUNDDOWN(B15,0)&gt;=(WEEKDAY(TODAY())),TODAY()-ROUNDDOWN(B15,0)&lt;(WEEKDAY(TODAY())+7))</formula>
    </cfRule>
  </conditionalFormatting>
  <conditionalFormatting sqref="B18:C19">
    <cfRule type="timePeriod" dxfId="1" priority="5" timePeriod="lastWeek">
      <formula>AND(TODAY()-ROUNDDOWN(B18,0)&gt;=(WEEKDAY(TODAY())),TODAY()-ROUNDDOWN(B18,0)&lt;(WEEKDAY(TODAY())+7))</formula>
    </cfRule>
  </conditionalFormatting>
  <conditionalFormatting sqref="B30:C62">
    <cfRule type="timePeriod" dxfId="0" priority="1" timePeriod="lastWeek">
      <formula>AND(TODAY()-ROUNDDOWN(B30,0)&gt;=(WEEKDAY(TODAY())),TODAY()-ROUNDDOWN(B30,0)&lt;(WEEKDAY(TODAY())+7))</formula>
    </cfRule>
  </conditionalFormatting>
  <pageMargins left="0.70866141732283505" right="0.70866141732283505" top="0.74803149606299202" bottom="0.74803149606299202" header="0.31496062992126" footer="0.31496062992126"/>
  <pageSetup paperSize="131" scale="9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0"/>
  <sheetViews>
    <sheetView workbookViewId="0">
      <selection sqref="A1:G1"/>
    </sheetView>
  </sheetViews>
  <sheetFormatPr defaultColWidth="9" defaultRowHeight="15"/>
  <cols>
    <col min="1" max="1" width="5.7109375" customWidth="1"/>
    <col min="2" max="2" width="15.7109375" customWidth="1"/>
    <col min="3" max="3" width="25.7109375" customWidth="1"/>
    <col min="4" max="4" width="18.7109375" customWidth="1"/>
    <col min="5" max="5" width="30.7109375" customWidth="1"/>
    <col min="6" max="6" width="15.7109375" customWidth="1"/>
    <col min="7" max="7" width="30.7109375" customWidth="1"/>
    <col min="9" max="9" width="14.85546875" customWidth="1"/>
  </cols>
  <sheetData>
    <row r="1" spans="1:17">
      <c r="A1" s="788" t="s">
        <v>349</v>
      </c>
      <c r="B1" s="788"/>
      <c r="C1" s="788"/>
      <c r="D1" s="788"/>
      <c r="E1" s="788"/>
      <c r="F1" s="788"/>
      <c r="G1" s="788"/>
      <c r="H1" s="202"/>
      <c r="I1" s="202"/>
      <c r="J1" s="202"/>
    </row>
    <row r="3" spans="1:17" ht="20.100000000000001" customHeight="1">
      <c r="A3" s="157" t="s">
        <v>2</v>
      </c>
      <c r="B3" s="157" t="s">
        <v>148</v>
      </c>
      <c r="C3" s="157" t="s">
        <v>149</v>
      </c>
      <c r="D3" s="157" t="s">
        <v>150</v>
      </c>
      <c r="E3" s="157" t="s">
        <v>151</v>
      </c>
      <c r="F3" s="157" t="s">
        <v>152</v>
      </c>
      <c r="G3" s="157" t="s">
        <v>3</v>
      </c>
    </row>
    <row r="4" spans="1:17" ht="21" customHeight="1">
      <c r="A4" s="157"/>
      <c r="B4" s="157"/>
      <c r="C4" s="157"/>
      <c r="D4" s="157"/>
      <c r="E4" s="157"/>
      <c r="F4" s="329">
        <f>SUM(F5:F9)</f>
        <v>92199872513</v>
      </c>
      <c r="G4" s="243" t="s">
        <v>16</v>
      </c>
    </row>
    <row r="5" spans="1:17" ht="63">
      <c r="A5" s="109">
        <f>IF(ISBLANK(B5),"",COUNTA($B$5:B5))</f>
        <v>1</v>
      </c>
      <c r="B5" s="207" t="s">
        <v>350</v>
      </c>
      <c r="C5" s="179" t="s">
        <v>351</v>
      </c>
      <c r="D5" s="109" t="s">
        <v>158</v>
      </c>
      <c r="E5" s="289" t="s">
        <v>352</v>
      </c>
      <c r="F5" s="330">
        <v>39589685888</v>
      </c>
      <c r="G5" s="244" t="s">
        <v>16</v>
      </c>
    </row>
    <row r="6" spans="1:17" ht="52.5">
      <c r="A6" s="109">
        <f>IF(ISBLANK(B6),"",COUNTA($B$5:B6))</f>
        <v>2</v>
      </c>
      <c r="B6" s="207" t="s">
        <v>350</v>
      </c>
      <c r="C6" s="179" t="s">
        <v>353</v>
      </c>
      <c r="D6" s="109" t="s">
        <v>158</v>
      </c>
      <c r="E6" s="49" t="s">
        <v>354</v>
      </c>
      <c r="F6" s="335">
        <v>31629125</v>
      </c>
      <c r="G6" s="244" t="s">
        <v>16</v>
      </c>
    </row>
    <row r="7" spans="1:17" ht="42.75" customHeight="1">
      <c r="A7" s="109">
        <f>IF(ISBLANK(B7),"",COUNTA($B$5:B7))</f>
        <v>3</v>
      </c>
      <c r="B7" s="207" t="s">
        <v>355</v>
      </c>
      <c r="C7" s="179" t="s">
        <v>356</v>
      </c>
      <c r="D7" s="109" t="s">
        <v>158</v>
      </c>
      <c r="E7" s="49" t="s">
        <v>357</v>
      </c>
      <c r="F7" s="335">
        <v>28387840</v>
      </c>
      <c r="G7" s="244" t="s">
        <v>16</v>
      </c>
      <c r="I7" s="354"/>
      <c r="J7" s="355"/>
    </row>
    <row r="8" spans="1:17" ht="42.75" customHeight="1">
      <c r="A8" s="109">
        <f>IF(ISBLANK(B8),"",COUNTA($B$5:B8))</f>
        <v>4</v>
      </c>
      <c r="B8" s="207" t="s">
        <v>358</v>
      </c>
      <c r="C8" s="179" t="s">
        <v>359</v>
      </c>
      <c r="D8" s="109" t="s">
        <v>158</v>
      </c>
      <c r="E8" s="49" t="s">
        <v>360</v>
      </c>
      <c r="F8" s="335">
        <v>1181127572</v>
      </c>
      <c r="G8" s="244" t="s">
        <v>16</v>
      </c>
      <c r="I8" s="354"/>
      <c r="J8" s="355"/>
    </row>
    <row r="9" spans="1:17" ht="42.75" customHeight="1">
      <c r="A9" s="109">
        <v>5</v>
      </c>
      <c r="B9" s="207" t="s">
        <v>361</v>
      </c>
      <c r="C9" s="179" t="s">
        <v>362</v>
      </c>
      <c r="D9" s="109" t="s">
        <v>158</v>
      </c>
      <c r="E9" s="49" t="s">
        <v>363</v>
      </c>
      <c r="F9" s="335">
        <v>51369042088</v>
      </c>
      <c r="G9" s="244" t="s">
        <v>16</v>
      </c>
      <c r="I9" s="354"/>
      <c r="J9" s="355"/>
    </row>
    <row r="10" spans="1:17" ht="52.5">
      <c r="A10" s="109">
        <f>IF(ISBLANK(B10),"",COUNTA($B$5:B10))</f>
        <v>6</v>
      </c>
      <c r="B10" s="207" t="s">
        <v>364</v>
      </c>
      <c r="C10" s="179" t="s">
        <v>365</v>
      </c>
      <c r="D10" s="109" t="s">
        <v>158</v>
      </c>
      <c r="E10" s="133" t="s">
        <v>366</v>
      </c>
      <c r="F10" s="346">
        <v>9360000</v>
      </c>
      <c r="G10" s="186" t="s">
        <v>22</v>
      </c>
      <c r="I10" s="354"/>
      <c r="J10" s="355"/>
    </row>
    <row r="11" spans="1:17" ht="58.5" customHeight="1">
      <c r="A11" s="109">
        <f>IF(ISBLANK(B11),"",COUNTA($B$5:B11))</f>
        <v>7</v>
      </c>
      <c r="B11" s="207" t="s">
        <v>355</v>
      </c>
      <c r="C11" s="179" t="s">
        <v>367</v>
      </c>
      <c r="D11" s="109" t="s">
        <v>158</v>
      </c>
      <c r="E11" s="49" t="s">
        <v>368</v>
      </c>
      <c r="F11" s="344">
        <v>8568000</v>
      </c>
      <c r="G11" s="245" t="s">
        <v>24</v>
      </c>
      <c r="Q11" s="356" t="s">
        <v>193</v>
      </c>
    </row>
    <row r="12" spans="1:17" ht="56.25" customHeight="1">
      <c r="A12" s="109">
        <f>IF(ISBLANK(B12),"",COUNTA($B$5:B12))</f>
        <v>8</v>
      </c>
      <c r="B12" s="207" t="s">
        <v>369</v>
      </c>
      <c r="C12" s="179" t="s">
        <v>370</v>
      </c>
      <c r="D12" s="109" t="s">
        <v>158</v>
      </c>
      <c r="E12" s="49" t="s">
        <v>371</v>
      </c>
      <c r="F12" s="344">
        <v>30210281</v>
      </c>
      <c r="G12" s="245" t="s">
        <v>42</v>
      </c>
      <c r="Q12" s="356"/>
    </row>
    <row r="13" spans="1:17" ht="42.75" customHeight="1">
      <c r="A13" s="109">
        <f>IF(ISBLANK(B13),"",COUNTA($B$5:B13))</f>
        <v>9</v>
      </c>
      <c r="B13" s="207" t="s">
        <v>355</v>
      </c>
      <c r="C13" s="179" t="s">
        <v>372</v>
      </c>
      <c r="D13" s="109" t="s">
        <v>158</v>
      </c>
      <c r="E13" s="49" t="s">
        <v>373</v>
      </c>
      <c r="F13" s="344">
        <v>79360000</v>
      </c>
      <c r="G13" s="245" t="s">
        <v>43</v>
      </c>
    </row>
    <row r="14" spans="1:17" ht="42.75" customHeight="1">
      <c r="A14" s="109">
        <f>IF(ISBLANK(B14),"",COUNTA($B$5:B14))</f>
        <v>10</v>
      </c>
      <c r="B14" s="207" t="s">
        <v>364</v>
      </c>
      <c r="C14" s="179" t="s">
        <v>374</v>
      </c>
      <c r="D14" s="109" t="s">
        <v>158</v>
      </c>
      <c r="E14" s="49" t="s">
        <v>375</v>
      </c>
      <c r="F14" s="344">
        <v>1200000</v>
      </c>
      <c r="G14" s="245" t="s">
        <v>295</v>
      </c>
    </row>
    <row r="15" spans="1:17" ht="73.5">
      <c r="A15" s="109">
        <f>IF(ISBLANK(B15),"",COUNTA($B$5:B15))</f>
        <v>11</v>
      </c>
      <c r="B15" s="207" t="s">
        <v>364</v>
      </c>
      <c r="C15" s="179" t="s">
        <v>376</v>
      </c>
      <c r="D15" s="109" t="s">
        <v>158</v>
      </c>
      <c r="E15" s="133" t="s">
        <v>377</v>
      </c>
      <c r="F15" s="346">
        <v>11050000</v>
      </c>
      <c r="G15" s="186" t="s">
        <v>93</v>
      </c>
    </row>
    <row r="16" spans="1:17" ht="42.75" customHeight="1">
      <c r="A16" s="109" t="str">
        <f>IF(ISBLANK(B16),"",COUNTA($B$5:B16))</f>
        <v/>
      </c>
      <c r="B16" s="207"/>
      <c r="C16" s="179"/>
      <c r="D16" s="109"/>
      <c r="E16" s="49"/>
      <c r="F16" s="344">
        <f>SUM(F17:F23)</f>
        <v>2639681280</v>
      </c>
      <c r="G16" s="245" t="s">
        <v>108</v>
      </c>
    </row>
    <row r="17" spans="1:7" ht="73.5">
      <c r="A17" s="109">
        <f>IF(ISBLANK(B17),"",COUNTA($B$5:B17))</f>
        <v>12</v>
      </c>
      <c r="B17" s="207" t="s">
        <v>378</v>
      </c>
      <c r="C17" s="179" t="s">
        <v>379</v>
      </c>
      <c r="D17" s="109" t="s">
        <v>158</v>
      </c>
      <c r="E17" s="49" t="s">
        <v>380</v>
      </c>
      <c r="F17" s="335">
        <v>2381280</v>
      </c>
      <c r="G17" s="247" t="s">
        <v>108</v>
      </c>
    </row>
    <row r="18" spans="1:7" ht="42">
      <c r="A18" s="109">
        <f>IF(ISBLANK(B18),"",COUNTA($B$5:B18))</f>
        <v>13</v>
      </c>
      <c r="B18" s="207" t="s">
        <v>381</v>
      </c>
      <c r="C18" s="179" t="s">
        <v>382</v>
      </c>
      <c r="D18" s="109" t="s">
        <v>158</v>
      </c>
      <c r="E18" s="49" t="s">
        <v>383</v>
      </c>
      <c r="F18" s="335">
        <v>706800000</v>
      </c>
      <c r="G18" s="247" t="s">
        <v>108</v>
      </c>
    </row>
    <row r="19" spans="1:7" ht="42">
      <c r="A19" s="109">
        <f>IF(ISBLANK(B19),"",COUNTA($B$5:B19))</f>
        <v>14</v>
      </c>
      <c r="B19" s="207" t="s">
        <v>381</v>
      </c>
      <c r="C19" s="179" t="s">
        <v>384</v>
      </c>
      <c r="D19" s="109" t="s">
        <v>158</v>
      </c>
      <c r="E19" s="49" t="s">
        <v>385</v>
      </c>
      <c r="F19" s="335">
        <v>374700000</v>
      </c>
      <c r="G19" s="247" t="s">
        <v>108</v>
      </c>
    </row>
    <row r="20" spans="1:7" ht="42">
      <c r="A20" s="109">
        <f>IF(ISBLANK(B20),"",COUNTA($B$5:B20))</f>
        <v>15</v>
      </c>
      <c r="B20" s="207" t="s">
        <v>381</v>
      </c>
      <c r="C20" s="179" t="s">
        <v>386</v>
      </c>
      <c r="D20" s="109" t="s">
        <v>158</v>
      </c>
      <c r="E20" s="49" t="s">
        <v>387</v>
      </c>
      <c r="F20" s="335">
        <v>350400000</v>
      </c>
      <c r="G20" s="247" t="s">
        <v>108</v>
      </c>
    </row>
    <row r="21" spans="1:7" ht="42">
      <c r="A21" s="109">
        <f>IF(ISBLANK(B21),"",COUNTA($B$5:B21))</f>
        <v>16</v>
      </c>
      <c r="B21" s="207" t="s">
        <v>381</v>
      </c>
      <c r="C21" s="179" t="s">
        <v>388</v>
      </c>
      <c r="D21" s="109" t="s">
        <v>158</v>
      </c>
      <c r="E21" s="49" t="s">
        <v>389</v>
      </c>
      <c r="F21" s="335">
        <v>526200000</v>
      </c>
      <c r="G21" s="247" t="s">
        <v>108</v>
      </c>
    </row>
    <row r="22" spans="1:7" ht="42">
      <c r="A22" s="109">
        <f>IF(ISBLANK(B22),"",COUNTA($B$5:B22))</f>
        <v>17</v>
      </c>
      <c r="B22" s="207" t="s">
        <v>381</v>
      </c>
      <c r="C22" s="179" t="s">
        <v>390</v>
      </c>
      <c r="D22" s="109" t="s">
        <v>158</v>
      </c>
      <c r="E22" s="49" t="s">
        <v>391</v>
      </c>
      <c r="F22" s="335">
        <v>217200000</v>
      </c>
      <c r="G22" s="247" t="s">
        <v>108</v>
      </c>
    </row>
    <row r="23" spans="1:7" ht="42">
      <c r="A23" s="109">
        <f>IF(ISBLANK(B23),"",COUNTA($B$5:B23))</f>
        <v>18</v>
      </c>
      <c r="B23" s="207" t="s">
        <v>381</v>
      </c>
      <c r="C23" s="179" t="s">
        <v>392</v>
      </c>
      <c r="D23" s="109" t="s">
        <v>158</v>
      </c>
      <c r="E23" s="49" t="s">
        <v>393</v>
      </c>
      <c r="F23" s="335">
        <v>462000000</v>
      </c>
      <c r="G23" s="247" t="s">
        <v>108</v>
      </c>
    </row>
    <row r="24" spans="1:7" ht="52.5">
      <c r="A24" s="109">
        <f>IF(ISBLANK(B24),"",COUNTA($B$5:B24))</f>
        <v>19</v>
      </c>
      <c r="B24" s="207" t="s">
        <v>364</v>
      </c>
      <c r="C24" s="179" t="s">
        <v>394</v>
      </c>
      <c r="D24" s="109" t="s">
        <v>158</v>
      </c>
      <c r="E24" s="49" t="s">
        <v>395</v>
      </c>
      <c r="F24" s="344">
        <v>4040000</v>
      </c>
      <c r="G24" s="245" t="s">
        <v>109</v>
      </c>
    </row>
    <row r="25" spans="1:7" ht="63">
      <c r="A25" s="109">
        <f>IF(ISBLANK(B25),"",COUNTA($B$5:B25))</f>
        <v>20</v>
      </c>
      <c r="B25" s="207" t="s">
        <v>355</v>
      </c>
      <c r="C25" s="179" t="s">
        <v>396</v>
      </c>
      <c r="D25" s="109" t="s">
        <v>158</v>
      </c>
      <c r="E25" s="133" t="s">
        <v>397</v>
      </c>
      <c r="F25" s="346">
        <v>14800000</v>
      </c>
      <c r="G25" s="186" t="s">
        <v>114</v>
      </c>
    </row>
    <row r="26" spans="1:7" ht="63">
      <c r="A26" s="109">
        <f>IF(ISBLANK(B26),"",COUNTA($B$5:B26))</f>
        <v>21</v>
      </c>
      <c r="B26" s="207" t="s">
        <v>355</v>
      </c>
      <c r="C26" s="179" t="s">
        <v>398</v>
      </c>
      <c r="D26" s="109" t="s">
        <v>158</v>
      </c>
      <c r="E26" s="133" t="s">
        <v>399</v>
      </c>
      <c r="F26" s="346">
        <v>14800000</v>
      </c>
      <c r="G26" s="351" t="s">
        <v>118</v>
      </c>
    </row>
    <row r="27" spans="1:7" ht="30" customHeight="1">
      <c r="A27" s="109" t="str">
        <f>IF(ISBLANK(B27),"",COUNTA($B$5:B27))</f>
        <v/>
      </c>
      <c r="B27" s="207"/>
      <c r="C27" s="179"/>
      <c r="D27" s="109"/>
      <c r="E27" s="352"/>
      <c r="F27" s="346">
        <f>F28+F29+F30</f>
        <v>131196950</v>
      </c>
      <c r="G27" s="245" t="s">
        <v>119</v>
      </c>
    </row>
    <row r="28" spans="1:7" ht="63">
      <c r="A28" s="109">
        <f>IF(ISBLANK(B28),"",COUNTA($B$5:B28))</f>
        <v>22</v>
      </c>
      <c r="B28" s="207" t="s">
        <v>355</v>
      </c>
      <c r="C28" s="179" t="s">
        <v>400</v>
      </c>
      <c r="D28" s="109" t="s">
        <v>158</v>
      </c>
      <c r="E28" s="133" t="s">
        <v>401</v>
      </c>
      <c r="F28" s="345">
        <v>51750000</v>
      </c>
      <c r="G28" s="189" t="s">
        <v>119</v>
      </c>
    </row>
    <row r="29" spans="1:7" ht="63">
      <c r="A29" s="109">
        <f>IF(ISBLANK(B29),"",COUNTA($B$5:B29))</f>
        <v>23</v>
      </c>
      <c r="B29" s="207" t="s">
        <v>355</v>
      </c>
      <c r="C29" s="179" t="s">
        <v>402</v>
      </c>
      <c r="D29" s="109" t="s">
        <v>158</v>
      </c>
      <c r="E29" s="133" t="s">
        <v>403</v>
      </c>
      <c r="F29" s="345">
        <v>15794000</v>
      </c>
      <c r="G29" s="189" t="s">
        <v>119</v>
      </c>
    </row>
    <row r="30" spans="1:7" ht="52.5">
      <c r="A30" s="109">
        <v>24</v>
      </c>
      <c r="B30" s="207" t="s">
        <v>369</v>
      </c>
      <c r="C30" s="179" t="s">
        <v>404</v>
      </c>
      <c r="D30" s="109" t="s">
        <v>158</v>
      </c>
      <c r="E30" s="133" t="s">
        <v>405</v>
      </c>
      <c r="F30" s="345">
        <v>63652950</v>
      </c>
      <c r="G30" s="189" t="s">
        <v>119</v>
      </c>
    </row>
    <row r="32" spans="1:7">
      <c r="B32" s="794"/>
      <c r="C32" s="794"/>
      <c r="D32" s="208"/>
    </row>
    <row r="33" spans="2:6" s="260" customFormat="1">
      <c r="B33" s="821" t="s">
        <v>16</v>
      </c>
      <c r="C33" s="821"/>
      <c r="D33" s="7">
        <v>92199872513</v>
      </c>
    </row>
    <row r="34" spans="2:6" s="260" customFormat="1" ht="22.5" customHeight="1">
      <c r="B34" s="807" t="s">
        <v>22</v>
      </c>
      <c r="C34" s="807"/>
      <c r="D34" s="7">
        <v>9360000</v>
      </c>
    </row>
    <row r="35" spans="2:6" s="260" customFormat="1">
      <c r="B35" s="821" t="s">
        <v>24</v>
      </c>
      <c r="C35" s="821"/>
      <c r="D35" s="7">
        <v>8568000</v>
      </c>
    </row>
    <row r="36" spans="2:6" s="260" customFormat="1" ht="15" customHeight="1">
      <c r="B36" s="821" t="s">
        <v>42</v>
      </c>
      <c r="C36" s="821"/>
      <c r="D36" s="7">
        <v>30210281</v>
      </c>
    </row>
    <row r="37" spans="2:6" s="260" customFormat="1" ht="15" customHeight="1">
      <c r="B37" s="821" t="s">
        <v>43</v>
      </c>
      <c r="C37" s="821"/>
      <c r="D37" s="7">
        <v>79360000</v>
      </c>
    </row>
    <row r="38" spans="2:6" s="260" customFormat="1" ht="22.5" customHeight="1">
      <c r="B38" s="807" t="s">
        <v>295</v>
      </c>
      <c r="C38" s="807"/>
      <c r="D38" s="7">
        <v>1200000</v>
      </c>
    </row>
    <row r="39" spans="2:6" s="260" customFormat="1" ht="22.5" customHeight="1">
      <c r="B39" s="807" t="s">
        <v>93</v>
      </c>
      <c r="C39" s="807"/>
      <c r="D39" s="7">
        <v>11050000</v>
      </c>
    </row>
    <row r="40" spans="2:6" s="260" customFormat="1" ht="33" customHeight="1">
      <c r="B40" s="807" t="s">
        <v>108</v>
      </c>
      <c r="C40" s="807"/>
      <c r="D40" s="7">
        <v>2639681280</v>
      </c>
      <c r="E40" s="58"/>
      <c r="F40" s="58"/>
    </row>
    <row r="41" spans="2:6" s="260" customFormat="1" ht="33" customHeight="1">
      <c r="B41" s="807" t="s">
        <v>109</v>
      </c>
      <c r="C41" s="807"/>
      <c r="D41" s="7">
        <v>4040000</v>
      </c>
    </row>
    <row r="42" spans="2:6" s="260" customFormat="1" ht="24" customHeight="1">
      <c r="B42" s="807" t="s">
        <v>114</v>
      </c>
      <c r="C42" s="807"/>
      <c r="D42" s="7">
        <v>14800000</v>
      </c>
    </row>
    <row r="43" spans="2:6" s="260" customFormat="1" ht="22.5" customHeight="1">
      <c r="B43" s="807" t="s">
        <v>118</v>
      </c>
      <c r="C43" s="807"/>
      <c r="D43" s="7">
        <v>14800000</v>
      </c>
    </row>
    <row r="44" spans="2:6" s="260" customFormat="1" ht="22.5" customHeight="1">
      <c r="B44" s="807" t="s">
        <v>119</v>
      </c>
      <c r="C44" s="807"/>
      <c r="D44" s="7">
        <v>131196950</v>
      </c>
    </row>
    <row r="45" spans="2:6" s="260" customFormat="1">
      <c r="B45" s="812" t="s">
        <v>122</v>
      </c>
      <c r="C45" s="812"/>
      <c r="D45" s="353">
        <f>SUM(D33:D44)</f>
        <v>95144139024</v>
      </c>
    </row>
    <row r="50" spans="7:7">
      <c r="G50" t="s">
        <v>406</v>
      </c>
    </row>
  </sheetData>
  <mergeCells count="15">
    <mergeCell ref="B41:C41"/>
    <mergeCell ref="B42:C42"/>
    <mergeCell ref="B43:C43"/>
    <mergeCell ref="B44:C44"/>
    <mergeCell ref="B45:C45"/>
    <mergeCell ref="B36:C36"/>
    <mergeCell ref="B37:C37"/>
    <mergeCell ref="B38:C38"/>
    <mergeCell ref="B39:C39"/>
    <mergeCell ref="B40:C40"/>
    <mergeCell ref="A1:G1"/>
    <mergeCell ref="B32:C32"/>
    <mergeCell ref="B33:C33"/>
    <mergeCell ref="B34:C34"/>
    <mergeCell ref="B35:C35"/>
  </mergeCell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1"/>
  <sheetViews>
    <sheetView workbookViewId="0">
      <selection sqref="A1:G1"/>
    </sheetView>
  </sheetViews>
  <sheetFormatPr defaultColWidth="9" defaultRowHeight="15"/>
  <cols>
    <col min="1" max="1" width="5.7109375" customWidth="1"/>
    <col min="2" max="2" width="15.7109375" customWidth="1"/>
    <col min="3" max="3" width="25.7109375" customWidth="1"/>
    <col min="4" max="4" width="18.7109375" customWidth="1"/>
    <col min="5" max="5" width="30.7109375" customWidth="1"/>
    <col min="6" max="6" width="15.7109375" customWidth="1"/>
    <col min="7" max="7" width="30.7109375" customWidth="1"/>
    <col min="8" max="8" width="9.7109375" customWidth="1"/>
    <col min="9" max="9" width="24.7109375" customWidth="1"/>
  </cols>
  <sheetData>
    <row r="1" spans="1:8">
      <c r="A1" s="788" t="s">
        <v>407</v>
      </c>
      <c r="B1" s="788"/>
      <c r="C1" s="788"/>
      <c r="D1" s="788"/>
      <c r="E1" s="788"/>
      <c r="F1" s="788"/>
      <c r="G1" s="788"/>
    </row>
    <row r="3" spans="1:8" ht="20.100000000000001" customHeight="1">
      <c r="A3" s="157" t="s">
        <v>2</v>
      </c>
      <c r="B3" s="157" t="s">
        <v>148</v>
      </c>
      <c r="C3" s="157" t="s">
        <v>149</v>
      </c>
      <c r="D3" s="157" t="s">
        <v>150</v>
      </c>
      <c r="E3" s="157" t="s">
        <v>151</v>
      </c>
      <c r="F3" s="157" t="s">
        <v>152</v>
      </c>
      <c r="G3" s="157" t="s">
        <v>3</v>
      </c>
    </row>
    <row r="4" spans="1:8" ht="21" customHeight="1">
      <c r="A4" s="157"/>
      <c r="B4" s="157"/>
      <c r="C4" s="157"/>
      <c r="D4" s="157"/>
      <c r="E4" s="157"/>
      <c r="F4" s="329">
        <f>SUM(F5:F10)</f>
        <v>83520508796</v>
      </c>
      <c r="G4" s="243" t="s">
        <v>16</v>
      </c>
    </row>
    <row r="5" spans="1:8" ht="56.25" customHeight="1">
      <c r="A5" s="109">
        <f>IF(ISBLANK(B5),"",COUNTA($B$5:B5))</f>
        <v>1</v>
      </c>
      <c r="B5" s="207" t="s">
        <v>408</v>
      </c>
      <c r="C5" s="179" t="s">
        <v>409</v>
      </c>
      <c r="D5" s="109" t="s">
        <v>158</v>
      </c>
      <c r="E5" s="289" t="s">
        <v>410</v>
      </c>
      <c r="F5" s="330">
        <v>39487843002</v>
      </c>
      <c r="G5" s="244" t="s">
        <v>16</v>
      </c>
      <c r="H5" s="339"/>
    </row>
    <row r="6" spans="1:8" ht="55.5" customHeight="1">
      <c r="A6" s="109">
        <f>IF(ISBLANK(B6),"",COUNTA($B$5:B6))</f>
        <v>2</v>
      </c>
      <c r="B6" s="207" t="s">
        <v>408</v>
      </c>
      <c r="C6" s="179" t="s">
        <v>411</v>
      </c>
      <c r="D6" s="109" t="s">
        <v>158</v>
      </c>
      <c r="E6" s="180" t="s">
        <v>412</v>
      </c>
      <c r="F6" s="185">
        <v>71422244</v>
      </c>
      <c r="G6" s="244" t="s">
        <v>16</v>
      </c>
      <c r="H6" s="339"/>
    </row>
    <row r="7" spans="1:8" ht="52.5">
      <c r="A7" s="109">
        <f>IF(ISBLANK(B7),"",COUNTA($B$5:B7))</f>
        <v>3</v>
      </c>
      <c r="B7" s="207" t="s">
        <v>413</v>
      </c>
      <c r="C7" s="179" t="s">
        <v>414</v>
      </c>
      <c r="D7" s="109" t="s">
        <v>158</v>
      </c>
      <c r="E7" s="180" t="s">
        <v>415</v>
      </c>
      <c r="F7" s="185">
        <v>38943321900</v>
      </c>
      <c r="G7" s="244" t="s">
        <v>16</v>
      </c>
      <c r="H7" s="339"/>
    </row>
    <row r="8" spans="1:8" ht="63">
      <c r="A8" s="109">
        <f>IF(ISBLANK(B8),"",COUNTA($B$5:B8))</f>
        <v>4</v>
      </c>
      <c r="B8" s="207" t="s">
        <v>416</v>
      </c>
      <c r="C8" s="179" t="s">
        <v>417</v>
      </c>
      <c r="D8" s="109" t="s">
        <v>158</v>
      </c>
      <c r="E8" s="180" t="s">
        <v>418</v>
      </c>
      <c r="F8" s="185">
        <v>1125448008</v>
      </c>
      <c r="G8" s="244" t="s">
        <v>16</v>
      </c>
    </row>
    <row r="9" spans="1:8" ht="54" customHeight="1">
      <c r="A9" s="109">
        <f>IF(ISBLANK(B9),"",COUNTA($B$5:B9))</f>
        <v>5</v>
      </c>
      <c r="B9" s="207" t="s">
        <v>419</v>
      </c>
      <c r="C9" s="179" t="s">
        <v>420</v>
      </c>
      <c r="D9" s="109" t="s">
        <v>158</v>
      </c>
      <c r="E9" s="180" t="s">
        <v>421</v>
      </c>
      <c r="F9" s="185">
        <v>2809852864</v>
      </c>
      <c r="G9" s="244" t="s">
        <v>16</v>
      </c>
    </row>
    <row r="10" spans="1:8" ht="48" customHeight="1">
      <c r="A10" s="109">
        <f>IF(ISBLANK(B10),"",COUNTA($B$5:B10))</f>
        <v>6</v>
      </c>
      <c r="B10" s="207" t="s">
        <v>422</v>
      </c>
      <c r="C10" s="179" t="s">
        <v>423</v>
      </c>
      <c r="D10" s="109" t="s">
        <v>158</v>
      </c>
      <c r="E10" s="180" t="s">
        <v>424</v>
      </c>
      <c r="F10" s="340">
        <v>1082620778</v>
      </c>
      <c r="G10" s="244" t="s">
        <v>16</v>
      </c>
    </row>
    <row r="11" spans="1:8" ht="48.75" customHeight="1">
      <c r="A11" s="109">
        <f>IF(ISBLANK(B11),"",COUNTA($B$5:B11))</f>
        <v>7</v>
      </c>
      <c r="B11" s="207" t="s">
        <v>425</v>
      </c>
      <c r="C11" s="179" t="s">
        <v>426</v>
      </c>
      <c r="D11" s="109" t="s">
        <v>158</v>
      </c>
      <c r="E11" s="180" t="s">
        <v>427</v>
      </c>
      <c r="F11" s="341">
        <v>14640000</v>
      </c>
      <c r="G11" s="245" t="s">
        <v>17</v>
      </c>
    </row>
    <row r="12" spans="1:8" ht="48.75" customHeight="1">
      <c r="A12" s="109">
        <f>IF(ISBLANK(B12),"",COUNTA($B$5:B12))</f>
        <v>8</v>
      </c>
      <c r="B12" s="207" t="s">
        <v>425</v>
      </c>
      <c r="C12" s="179" t="s">
        <v>428</v>
      </c>
      <c r="D12" s="109" t="s">
        <v>158</v>
      </c>
      <c r="E12" s="180" t="s">
        <v>429</v>
      </c>
      <c r="F12" s="341">
        <v>9088000</v>
      </c>
      <c r="G12" s="245" t="s">
        <v>19</v>
      </c>
    </row>
    <row r="13" spans="1:8" ht="63">
      <c r="A13" s="109">
        <f>IF(ISBLANK(B13),"",COUNTA($B$5:B13))</f>
        <v>9</v>
      </c>
      <c r="B13" s="207" t="s">
        <v>430</v>
      </c>
      <c r="C13" s="179" t="s">
        <v>431</v>
      </c>
      <c r="D13" s="109" t="s">
        <v>158</v>
      </c>
      <c r="E13" s="187" t="s">
        <v>432</v>
      </c>
      <c r="F13" s="342">
        <v>31357500</v>
      </c>
      <c r="G13" s="186" t="s">
        <v>22</v>
      </c>
    </row>
    <row r="14" spans="1:8" ht="52.5" customHeight="1">
      <c r="A14" s="109">
        <f>IF(ISBLANK(B14),"",COUNTA($B$5:B14))</f>
        <v>10</v>
      </c>
      <c r="B14" s="207" t="s">
        <v>433</v>
      </c>
      <c r="C14" s="179" t="s">
        <v>434</v>
      </c>
      <c r="D14" s="109" t="s">
        <v>158</v>
      </c>
      <c r="E14" s="180" t="s">
        <v>435</v>
      </c>
      <c r="F14" s="193">
        <v>8976000</v>
      </c>
      <c r="G14" s="245" t="s">
        <v>24</v>
      </c>
    </row>
    <row r="15" spans="1:8" ht="48" customHeight="1">
      <c r="A15" s="109">
        <f>IF(ISBLANK(B15),"",COUNTA($B$5:B15))</f>
        <v>11</v>
      </c>
      <c r="B15" s="207" t="s">
        <v>436</v>
      </c>
      <c r="C15" s="179" t="s">
        <v>437</v>
      </c>
      <c r="D15" s="109" t="s">
        <v>158</v>
      </c>
      <c r="E15" s="187" t="s">
        <v>438</v>
      </c>
      <c r="F15" s="194">
        <v>20822600</v>
      </c>
      <c r="G15" s="186" t="s">
        <v>31</v>
      </c>
    </row>
    <row r="16" spans="1:8" ht="30" customHeight="1">
      <c r="A16" s="109"/>
      <c r="B16" s="207"/>
      <c r="C16" s="179"/>
      <c r="D16" s="109"/>
      <c r="E16" s="187"/>
      <c r="F16" s="194">
        <f>F17+F18</f>
        <v>88146900</v>
      </c>
      <c r="G16" s="186" t="s">
        <v>34</v>
      </c>
    </row>
    <row r="17" spans="1:9" ht="63">
      <c r="A17" s="109">
        <f>IF(ISBLANK(B17),"",COUNTA($B$5:B17))</f>
        <v>12</v>
      </c>
      <c r="B17" s="207" t="s">
        <v>433</v>
      </c>
      <c r="C17" s="179" t="s">
        <v>439</v>
      </c>
      <c r="D17" s="109" t="s">
        <v>158</v>
      </c>
      <c r="E17" s="187" t="s">
        <v>440</v>
      </c>
      <c r="F17" s="188">
        <v>78311200</v>
      </c>
      <c r="G17" s="189" t="s">
        <v>34</v>
      </c>
      <c r="H17" s="339"/>
    </row>
    <row r="18" spans="1:9" ht="21">
      <c r="A18" s="109"/>
      <c r="B18" s="207"/>
      <c r="C18" s="179"/>
      <c r="D18" s="109"/>
      <c r="E18" s="182" t="s">
        <v>441</v>
      </c>
      <c r="F18" s="343">
        <v>9835700</v>
      </c>
      <c r="G18" s="192" t="s">
        <v>34</v>
      </c>
      <c r="H18" s="339"/>
    </row>
    <row r="19" spans="1:9" ht="22.5" customHeight="1">
      <c r="A19" s="109"/>
      <c r="B19" s="207"/>
      <c r="C19" s="179"/>
      <c r="D19" s="109"/>
      <c r="E19" s="179"/>
      <c r="F19" s="344">
        <f>F20+F21</f>
        <v>32874808</v>
      </c>
      <c r="G19" s="186" t="s">
        <v>442</v>
      </c>
      <c r="H19" s="339"/>
    </row>
    <row r="20" spans="1:9" ht="52.5">
      <c r="A20" s="109">
        <f>IF(ISBLANK(B20),"",COUNTA($B$5:B20))</f>
        <v>13</v>
      </c>
      <c r="B20" s="207" t="s">
        <v>443</v>
      </c>
      <c r="C20" s="179" t="s">
        <v>444</v>
      </c>
      <c r="D20" s="109" t="s">
        <v>158</v>
      </c>
      <c r="E20" s="187" t="s">
        <v>445</v>
      </c>
      <c r="F20" s="188">
        <v>32362308</v>
      </c>
      <c r="G20" s="189" t="s">
        <v>442</v>
      </c>
    </row>
    <row r="21" spans="1:9" ht="21">
      <c r="A21" s="109"/>
      <c r="B21" s="207"/>
      <c r="C21" s="179"/>
      <c r="D21" s="109"/>
      <c r="E21" s="182" t="s">
        <v>441</v>
      </c>
      <c r="F21" s="343">
        <v>512500</v>
      </c>
      <c r="G21" s="190" t="s">
        <v>442</v>
      </c>
    </row>
    <row r="22" spans="1:9" ht="21">
      <c r="A22" s="109" t="str">
        <f>IF(ISBLANK(B22),"",COUNTA($B$5:B22))</f>
        <v/>
      </c>
      <c r="B22" s="207"/>
      <c r="C22" s="179"/>
      <c r="D22" s="109"/>
      <c r="E22" s="196"/>
      <c r="F22" s="194">
        <f>F23+F24</f>
        <v>89884213</v>
      </c>
      <c r="G22" s="245" t="s">
        <v>43</v>
      </c>
    </row>
    <row r="23" spans="1:9" ht="45.75" customHeight="1">
      <c r="A23" s="109">
        <f>IF(ISBLANK(B23),"",COUNTA($B$5:B23))</f>
        <v>14</v>
      </c>
      <c r="B23" s="207" t="s">
        <v>433</v>
      </c>
      <c r="C23" s="179" t="s">
        <v>446</v>
      </c>
      <c r="D23" s="109" t="s">
        <v>158</v>
      </c>
      <c r="E23" s="180" t="s">
        <v>447</v>
      </c>
      <c r="F23" s="185">
        <v>87840000</v>
      </c>
      <c r="G23" s="247" t="s">
        <v>43</v>
      </c>
      <c r="H23" s="339"/>
    </row>
    <row r="24" spans="1:9">
      <c r="A24" s="109" t="str">
        <f>IF(ISBLANK(B24),"",COUNTA($B$5:B24))</f>
        <v/>
      </c>
      <c r="B24" s="207"/>
      <c r="C24" s="179"/>
      <c r="D24" s="109"/>
      <c r="E24" s="182" t="s">
        <v>441</v>
      </c>
      <c r="F24" s="343">
        <v>2044213</v>
      </c>
      <c r="G24" s="331" t="s">
        <v>43</v>
      </c>
    </row>
    <row r="25" spans="1:9" ht="24" customHeight="1">
      <c r="A25" s="109" t="str">
        <f>IF(ISBLANK(B25),"",COUNTA($B$5:B25))</f>
        <v/>
      </c>
      <c r="B25" s="207"/>
      <c r="C25" s="179"/>
      <c r="D25" s="109"/>
      <c r="E25" s="180"/>
      <c r="F25" s="193">
        <f>F26+F27+F28</f>
        <v>206533733</v>
      </c>
      <c r="G25" s="245" t="s">
        <v>47</v>
      </c>
      <c r="I25" s="208">
        <f>F26+F27</f>
        <v>196083733</v>
      </c>
    </row>
    <row r="26" spans="1:9" ht="52.5">
      <c r="A26" s="109">
        <f>IF(ISBLANK(B26),"",COUNTA($B$5:B26))</f>
        <v>15</v>
      </c>
      <c r="B26" s="207" t="s">
        <v>433</v>
      </c>
      <c r="C26" s="179" t="s">
        <v>448</v>
      </c>
      <c r="D26" s="109" t="s">
        <v>158</v>
      </c>
      <c r="E26" s="187" t="s">
        <v>449</v>
      </c>
      <c r="F26" s="188">
        <v>186279546</v>
      </c>
      <c r="G26" s="189" t="s">
        <v>47</v>
      </c>
      <c r="H26" s="339"/>
      <c r="I26" s="347"/>
    </row>
    <row r="27" spans="1:9" ht="76.5" customHeight="1">
      <c r="A27" s="109">
        <f>IF(ISBLANK(B27),"",COUNTA($B$5:B27))</f>
        <v>16</v>
      </c>
      <c r="B27" s="207" t="s">
        <v>433</v>
      </c>
      <c r="C27" s="179" t="s">
        <v>450</v>
      </c>
      <c r="D27" s="109" t="s">
        <v>158</v>
      </c>
      <c r="E27" s="187" t="s">
        <v>451</v>
      </c>
      <c r="F27" s="188">
        <v>9804187</v>
      </c>
      <c r="G27" s="189" t="s">
        <v>47</v>
      </c>
      <c r="H27" s="339"/>
    </row>
    <row r="28" spans="1:9" ht="21">
      <c r="A28" s="109" t="str">
        <f>IF(ISBLANK(B28),"",COUNTA($B$5:B28))</f>
        <v/>
      </c>
      <c r="B28" s="207"/>
      <c r="C28" s="179"/>
      <c r="D28" s="109"/>
      <c r="E28" s="182" t="s">
        <v>441</v>
      </c>
      <c r="F28" s="343">
        <v>10450000</v>
      </c>
      <c r="G28" s="331" t="s">
        <v>47</v>
      </c>
    </row>
    <row r="29" spans="1:9" ht="25.5" customHeight="1">
      <c r="A29" s="109" t="str">
        <f>IF(ISBLANK(B29),"",COUNTA($B$5:B29))</f>
        <v/>
      </c>
      <c r="B29" s="207"/>
      <c r="C29" s="179"/>
      <c r="D29" s="109"/>
      <c r="E29" s="179"/>
      <c r="F29" s="344">
        <f>F30+F31</f>
        <v>12971000</v>
      </c>
      <c r="G29" s="245" t="s">
        <v>452</v>
      </c>
    </row>
    <row r="30" spans="1:9" ht="63">
      <c r="A30" s="109">
        <f>IF(ISBLANK(B30),"",COUNTA($B$5:B30))</f>
        <v>17</v>
      </c>
      <c r="B30" s="207" t="s">
        <v>453</v>
      </c>
      <c r="C30" s="179" t="s">
        <v>454</v>
      </c>
      <c r="D30" s="109" t="s">
        <v>158</v>
      </c>
      <c r="E30" s="187" t="s">
        <v>455</v>
      </c>
      <c r="F30" s="345">
        <v>11492000</v>
      </c>
      <c r="G30" s="189" t="s">
        <v>452</v>
      </c>
    </row>
    <row r="31" spans="1:9" ht="52.5">
      <c r="A31" s="109">
        <f>IF(ISBLANK(B31),"",COUNTA($B$5:B31))</f>
        <v>18</v>
      </c>
      <c r="B31" s="207" t="s">
        <v>453</v>
      </c>
      <c r="C31" s="179" t="s">
        <v>456</v>
      </c>
      <c r="D31" s="109" t="s">
        <v>158</v>
      </c>
      <c r="E31" s="180" t="s">
        <v>457</v>
      </c>
      <c r="F31" s="335">
        <v>1479000</v>
      </c>
      <c r="G31" s="247" t="s">
        <v>452</v>
      </c>
    </row>
    <row r="32" spans="1:9" ht="42">
      <c r="A32" s="109">
        <f>IF(ISBLANK(B32),"",COUNTA($B$5:B32))</f>
        <v>19</v>
      </c>
      <c r="B32" s="207" t="s">
        <v>443</v>
      </c>
      <c r="C32" s="179" t="s">
        <v>458</v>
      </c>
      <c r="D32" s="109" t="s">
        <v>158</v>
      </c>
      <c r="E32" s="187" t="s">
        <v>459</v>
      </c>
      <c r="F32" s="346">
        <v>7696490000</v>
      </c>
      <c r="G32" s="186" t="s">
        <v>460</v>
      </c>
    </row>
    <row r="33" spans="1:12" ht="25.5" customHeight="1">
      <c r="A33" s="109" t="str">
        <f>IF(ISBLANK(B33),"",COUNTA($B$5:B33))</f>
        <v/>
      </c>
      <c r="B33" s="207"/>
      <c r="C33" s="179"/>
      <c r="D33" s="109"/>
      <c r="E33" s="180"/>
      <c r="F33" s="344">
        <f>F34+F35</f>
        <v>11840500</v>
      </c>
      <c r="G33" s="245" t="s">
        <v>461</v>
      </c>
    </row>
    <row r="34" spans="1:12" ht="63">
      <c r="A34" s="109">
        <f>IF(ISBLANK(B34),"",COUNTA($B$5:B34))</f>
        <v>20</v>
      </c>
      <c r="B34" s="207" t="s">
        <v>453</v>
      </c>
      <c r="C34" s="179" t="s">
        <v>462</v>
      </c>
      <c r="D34" s="109" t="s">
        <v>158</v>
      </c>
      <c r="E34" s="187" t="s">
        <v>463</v>
      </c>
      <c r="F34" s="345">
        <v>10608000</v>
      </c>
      <c r="G34" s="189" t="s">
        <v>461</v>
      </c>
    </row>
    <row r="35" spans="1:12" ht="52.5">
      <c r="A35" s="109">
        <f>IF(ISBLANK(B35),"",COUNTA($B$5:B35))</f>
        <v>21</v>
      </c>
      <c r="B35" s="207" t="s">
        <v>453</v>
      </c>
      <c r="C35" s="179" t="s">
        <v>464</v>
      </c>
      <c r="D35" s="109" t="s">
        <v>158</v>
      </c>
      <c r="E35" s="180" t="s">
        <v>465</v>
      </c>
      <c r="F35" s="335">
        <v>1232500</v>
      </c>
      <c r="G35" s="247" t="s">
        <v>461</v>
      </c>
    </row>
    <row r="36" spans="1:12" ht="25.5" customHeight="1">
      <c r="A36" s="109" t="str">
        <f>IF(ISBLANK(B36),"",COUNTA($B$5:B36))</f>
        <v/>
      </c>
      <c r="B36" s="207"/>
      <c r="C36" s="179"/>
      <c r="D36" s="109"/>
      <c r="E36" s="180"/>
      <c r="F36" s="344">
        <f>F37+F38+F39</f>
        <v>30944000</v>
      </c>
      <c r="G36" s="245" t="s">
        <v>466</v>
      </c>
    </row>
    <row r="37" spans="1:12" ht="63">
      <c r="A37" s="109">
        <f>IF(ISBLANK(B37),"",COUNTA($B$5:B37))</f>
        <v>22</v>
      </c>
      <c r="B37" s="207" t="s">
        <v>436</v>
      </c>
      <c r="C37" s="179" t="s">
        <v>467</v>
      </c>
      <c r="D37" s="109" t="s">
        <v>158</v>
      </c>
      <c r="E37" s="180" t="s">
        <v>468</v>
      </c>
      <c r="F37" s="335">
        <v>4960000</v>
      </c>
      <c r="G37" s="247" t="s">
        <v>466</v>
      </c>
      <c r="L37" t="s">
        <v>469</v>
      </c>
    </row>
    <row r="38" spans="1:12" ht="63">
      <c r="A38" s="109">
        <f>IF(ISBLANK(B38),"",COUNTA($B$5:B38))</f>
        <v>23</v>
      </c>
      <c r="B38" s="207" t="s">
        <v>470</v>
      </c>
      <c r="C38" s="179" t="s">
        <v>471</v>
      </c>
      <c r="D38" s="109" t="s">
        <v>158</v>
      </c>
      <c r="E38" s="180" t="s">
        <v>472</v>
      </c>
      <c r="F38" s="335">
        <v>4104000</v>
      </c>
      <c r="G38" s="247" t="s">
        <v>466</v>
      </c>
    </row>
    <row r="39" spans="1:12" ht="21">
      <c r="A39" s="109"/>
      <c r="B39" s="207"/>
      <c r="C39" s="179"/>
      <c r="D39" s="109"/>
      <c r="E39" s="182" t="s">
        <v>441</v>
      </c>
      <c r="F39" s="343">
        <v>21880000</v>
      </c>
      <c r="G39" s="333" t="s">
        <v>466</v>
      </c>
    </row>
    <row r="40" spans="1:12" ht="63">
      <c r="A40" s="109">
        <f>IF(ISBLANK(B40),"",COUNTA($B$5:B40))</f>
        <v>24</v>
      </c>
      <c r="B40" s="207" t="s">
        <v>436</v>
      </c>
      <c r="C40" s="179" t="s">
        <v>473</v>
      </c>
      <c r="D40" s="109" t="s">
        <v>158</v>
      </c>
      <c r="E40" s="180" t="s">
        <v>474</v>
      </c>
      <c r="F40" s="344">
        <v>6200000</v>
      </c>
      <c r="G40" s="245" t="s">
        <v>103</v>
      </c>
    </row>
    <row r="41" spans="1:12" ht="48" customHeight="1">
      <c r="A41" s="109" t="str">
        <f>IF(ISBLANK(B41),"",COUNTA($B$5:B41))</f>
        <v/>
      </c>
      <c r="B41" s="207"/>
      <c r="C41" s="179"/>
      <c r="D41" s="109"/>
      <c r="E41" s="187"/>
      <c r="F41" s="194">
        <f>F42+F43</f>
        <v>4581280</v>
      </c>
      <c r="G41" s="186" t="s">
        <v>108</v>
      </c>
    </row>
    <row r="42" spans="1:12" ht="73.5">
      <c r="A42" s="109">
        <f>IF(ISBLANK(B42),"",COUNTA($B$5:B42))</f>
        <v>25</v>
      </c>
      <c r="B42" s="207" t="s">
        <v>408</v>
      </c>
      <c r="C42" s="179" t="s">
        <v>475</v>
      </c>
      <c r="D42" s="109" t="s">
        <v>158</v>
      </c>
      <c r="E42" s="187" t="s">
        <v>476</v>
      </c>
      <c r="F42" s="188">
        <v>2381280</v>
      </c>
      <c r="G42" s="189" t="s">
        <v>108</v>
      </c>
      <c r="H42" s="339"/>
    </row>
    <row r="43" spans="1:12" ht="42">
      <c r="A43" s="109">
        <f>IF(ISBLANK(B43),"",COUNTA($B$5:B43))</f>
        <v>26</v>
      </c>
      <c r="B43" s="207" t="s">
        <v>413</v>
      </c>
      <c r="C43" s="179" t="s">
        <v>477</v>
      </c>
      <c r="D43" s="109" t="s">
        <v>158</v>
      </c>
      <c r="E43" s="180" t="s">
        <v>478</v>
      </c>
      <c r="F43" s="185">
        <v>2200000</v>
      </c>
      <c r="G43" s="189" t="s">
        <v>108</v>
      </c>
      <c r="H43" s="339"/>
    </row>
    <row r="44" spans="1:12" ht="52.5">
      <c r="A44" s="109">
        <f>IF(ISBLANK(B44),"",COUNTA($B$5:B44))</f>
        <v>27</v>
      </c>
      <c r="B44" s="207" t="s">
        <v>430</v>
      </c>
      <c r="C44" s="179" t="s">
        <v>479</v>
      </c>
      <c r="D44" s="109" t="s">
        <v>158</v>
      </c>
      <c r="E44" s="180" t="s">
        <v>480</v>
      </c>
      <c r="F44" s="193">
        <v>4040000</v>
      </c>
      <c r="G44" s="186" t="s">
        <v>109</v>
      </c>
    </row>
    <row r="45" spans="1:12" ht="42">
      <c r="A45" s="109" t="str">
        <f>IF(ISBLANK(B45),"",COUNTA($B$5:B45))</f>
        <v/>
      </c>
      <c r="B45" s="207"/>
      <c r="C45" s="179"/>
      <c r="D45" s="109"/>
      <c r="E45" s="180"/>
      <c r="F45" s="193">
        <f>SUM(F46:F52)</f>
        <v>2987601633</v>
      </c>
      <c r="G45" s="177" t="s">
        <v>116</v>
      </c>
    </row>
    <row r="46" spans="1:12" ht="31.5">
      <c r="A46" s="109">
        <f>IF(ISBLANK(B46),"",COUNTA($B$5:B46))</f>
        <v>28</v>
      </c>
      <c r="B46" s="207" t="s">
        <v>433</v>
      </c>
      <c r="C46" s="179" t="s">
        <v>481</v>
      </c>
      <c r="D46" s="109" t="s">
        <v>158</v>
      </c>
      <c r="E46" s="180" t="s">
        <v>482</v>
      </c>
      <c r="F46" s="185">
        <v>2500000000</v>
      </c>
      <c r="G46" s="179" t="s">
        <v>116</v>
      </c>
    </row>
    <row r="47" spans="1:12" ht="73.5">
      <c r="A47" s="109">
        <f>IF(ISBLANK(B47),"",COUNTA($B$5:B47))</f>
        <v>29</v>
      </c>
      <c r="B47" s="207" t="s">
        <v>425</v>
      </c>
      <c r="C47" s="179" t="s">
        <v>483</v>
      </c>
      <c r="D47" s="109" t="s">
        <v>158</v>
      </c>
      <c r="E47" s="187" t="s">
        <v>484</v>
      </c>
      <c r="F47" s="188">
        <v>182447380</v>
      </c>
      <c r="G47" s="189" t="s">
        <v>116</v>
      </c>
    </row>
    <row r="48" spans="1:12" ht="73.5">
      <c r="A48" s="109">
        <f>IF(ISBLANK(B48),"",COUNTA($B$5:B48))</f>
        <v>30</v>
      </c>
      <c r="B48" s="207" t="s">
        <v>425</v>
      </c>
      <c r="C48" s="179" t="s">
        <v>485</v>
      </c>
      <c r="D48" s="109" t="s">
        <v>158</v>
      </c>
      <c r="E48" s="187" t="s">
        <v>486</v>
      </c>
      <c r="F48" s="188">
        <v>9602494</v>
      </c>
      <c r="G48" s="189" t="s">
        <v>116</v>
      </c>
    </row>
    <row r="49" spans="1:9" ht="63">
      <c r="A49" s="109">
        <f>IF(ISBLANK(B49),"",COUNTA($B$5:B49))</f>
        <v>31</v>
      </c>
      <c r="B49" s="207" t="s">
        <v>425</v>
      </c>
      <c r="C49" s="179" t="s">
        <v>487</v>
      </c>
      <c r="D49" s="109" t="s">
        <v>158</v>
      </c>
      <c r="E49" s="187" t="s">
        <v>488</v>
      </c>
      <c r="F49" s="188">
        <v>93627714</v>
      </c>
      <c r="G49" s="189" t="s">
        <v>116</v>
      </c>
    </row>
    <row r="50" spans="1:9" ht="73.5">
      <c r="A50" s="109">
        <f>IF(ISBLANK(B50),"",COUNTA($B$5:B50))</f>
        <v>32</v>
      </c>
      <c r="B50" s="207" t="s">
        <v>425</v>
      </c>
      <c r="C50" s="179" t="s">
        <v>489</v>
      </c>
      <c r="D50" s="109" t="s">
        <v>158</v>
      </c>
      <c r="E50" s="187" t="s">
        <v>490</v>
      </c>
      <c r="F50" s="188">
        <v>4927774</v>
      </c>
      <c r="G50" s="189" t="s">
        <v>116</v>
      </c>
    </row>
    <row r="51" spans="1:9" ht="63">
      <c r="A51" s="109">
        <f>IF(ISBLANK(B51),"",COUNTA($B$5:B51))</f>
        <v>33</v>
      </c>
      <c r="B51" s="207" t="s">
        <v>425</v>
      </c>
      <c r="C51" s="179" t="s">
        <v>491</v>
      </c>
      <c r="D51" s="109" t="s">
        <v>158</v>
      </c>
      <c r="E51" s="187" t="s">
        <v>492</v>
      </c>
      <c r="F51" s="188">
        <v>187146457</v>
      </c>
      <c r="G51" s="189" t="s">
        <v>116</v>
      </c>
    </row>
    <row r="52" spans="1:9" ht="73.5">
      <c r="A52" s="109">
        <f>IF(ISBLANK(B52),"",COUNTA($B$5:B52))</f>
        <v>34</v>
      </c>
      <c r="B52" s="207" t="s">
        <v>425</v>
      </c>
      <c r="C52" s="179" t="s">
        <v>493</v>
      </c>
      <c r="D52" s="109" t="s">
        <v>158</v>
      </c>
      <c r="E52" s="187" t="s">
        <v>494</v>
      </c>
      <c r="F52" s="188">
        <v>9849814</v>
      </c>
      <c r="G52" s="189" t="s">
        <v>116</v>
      </c>
    </row>
    <row r="53" spans="1:9" ht="30" customHeight="1">
      <c r="A53" s="109"/>
      <c r="B53" s="178"/>
      <c r="C53" s="179"/>
      <c r="D53" s="109"/>
      <c r="E53" s="180"/>
      <c r="F53" s="193">
        <f>F54+F55</f>
        <v>66431059352</v>
      </c>
      <c r="G53" s="245" t="s">
        <v>1763</v>
      </c>
      <c r="I53" s="259"/>
    </row>
    <row r="54" spans="1:9" ht="21">
      <c r="A54" s="664"/>
      <c r="B54" s="665" t="s">
        <v>1771</v>
      </c>
      <c r="C54" s="666" t="s">
        <v>1772</v>
      </c>
      <c r="D54" s="666"/>
      <c r="E54" s="667" t="s">
        <v>1762</v>
      </c>
      <c r="F54" s="668">
        <v>63660589352</v>
      </c>
      <c r="G54" s="666" t="s">
        <v>1763</v>
      </c>
      <c r="H54" s="669"/>
    </row>
    <row r="55" spans="1:9" ht="21">
      <c r="A55" s="664"/>
      <c r="B55" s="665" t="s">
        <v>1771</v>
      </c>
      <c r="C55" s="666" t="s">
        <v>1772</v>
      </c>
      <c r="D55" s="666"/>
      <c r="E55" s="667" t="s">
        <v>1773</v>
      </c>
      <c r="F55" s="668">
        <v>2770470000</v>
      </c>
      <c r="G55" s="666" t="s">
        <v>1763</v>
      </c>
      <c r="H55" s="669"/>
    </row>
    <row r="56" spans="1:9" ht="30" customHeight="1">
      <c r="A56" s="109"/>
      <c r="B56" s="178"/>
      <c r="C56" s="179"/>
      <c r="D56" s="179"/>
      <c r="E56" s="180"/>
      <c r="F56" s="670">
        <f>F57+F58</f>
        <v>32099464322</v>
      </c>
      <c r="G56" s="177" t="s">
        <v>1764</v>
      </c>
      <c r="H56" s="669"/>
    </row>
    <row r="57" spans="1:9" ht="21">
      <c r="A57" s="664"/>
      <c r="B57" s="665" t="s">
        <v>1771</v>
      </c>
      <c r="C57" s="666" t="s">
        <v>1772</v>
      </c>
      <c r="D57" s="666"/>
      <c r="E57" s="667" t="s">
        <v>1765</v>
      </c>
      <c r="F57" s="668">
        <v>23023924322</v>
      </c>
      <c r="G57" s="666" t="s">
        <v>1764</v>
      </c>
      <c r="H57" s="669"/>
    </row>
    <row r="58" spans="1:9" ht="21">
      <c r="A58" s="664"/>
      <c r="B58" s="665" t="s">
        <v>1771</v>
      </c>
      <c r="C58" s="666" t="s">
        <v>1772</v>
      </c>
      <c r="D58" s="666"/>
      <c r="E58" s="667" t="s">
        <v>1766</v>
      </c>
      <c r="F58" s="668">
        <v>9075540000</v>
      </c>
      <c r="G58" s="666" t="s">
        <v>1764</v>
      </c>
      <c r="H58" s="669"/>
    </row>
    <row r="59" spans="1:9" ht="30" customHeight="1">
      <c r="A59" s="109"/>
      <c r="B59" s="178"/>
      <c r="C59" s="179"/>
      <c r="D59" s="179"/>
      <c r="E59" s="180"/>
      <c r="F59" s="670">
        <f>F60+F61</f>
        <v>12146730000</v>
      </c>
      <c r="G59" s="177" t="s">
        <v>95</v>
      </c>
      <c r="H59" s="669"/>
    </row>
    <row r="60" spans="1:9">
      <c r="A60" s="664"/>
      <c r="B60" s="665" t="s">
        <v>1771</v>
      </c>
      <c r="C60" s="666" t="s">
        <v>1772</v>
      </c>
      <c r="D60" s="666"/>
      <c r="E60" s="667" t="s">
        <v>1767</v>
      </c>
      <c r="F60" s="668">
        <v>125550000</v>
      </c>
      <c r="G60" s="666" t="s">
        <v>95</v>
      </c>
      <c r="H60" s="669"/>
    </row>
    <row r="61" spans="1:9">
      <c r="A61" s="664"/>
      <c r="B61" s="665" t="s">
        <v>1771</v>
      </c>
      <c r="C61" s="666" t="s">
        <v>1772</v>
      </c>
      <c r="D61" s="666"/>
      <c r="E61" s="667" t="s">
        <v>1768</v>
      </c>
      <c r="F61" s="668">
        <v>12021180000</v>
      </c>
      <c r="G61" s="666" t="s">
        <v>95</v>
      </c>
      <c r="H61" s="669"/>
    </row>
    <row r="62" spans="1:9" ht="30" customHeight="1">
      <c r="A62" s="109"/>
      <c r="B62" s="178"/>
      <c r="C62" s="179"/>
      <c r="D62" s="179"/>
      <c r="E62" s="180"/>
      <c r="F62" s="670">
        <f>F63+F64</f>
        <v>5959615000</v>
      </c>
      <c r="G62" s="177" t="s">
        <v>105</v>
      </c>
      <c r="H62" s="669"/>
    </row>
    <row r="63" spans="1:9" ht="21">
      <c r="A63" s="664"/>
      <c r="B63" s="665" t="s">
        <v>1771</v>
      </c>
      <c r="C63" s="666" t="s">
        <v>1772</v>
      </c>
      <c r="D63" s="666"/>
      <c r="E63" s="667" t="s">
        <v>1769</v>
      </c>
      <c r="F63" s="668">
        <v>290895000</v>
      </c>
      <c r="G63" s="666" t="s">
        <v>105</v>
      </c>
      <c r="H63" s="669"/>
    </row>
    <row r="64" spans="1:9" ht="21">
      <c r="A64" s="664"/>
      <c r="B64" s="665" t="s">
        <v>1771</v>
      </c>
      <c r="C64" s="666" t="s">
        <v>1772</v>
      </c>
      <c r="D64" s="666"/>
      <c r="E64" s="667" t="s">
        <v>1770</v>
      </c>
      <c r="F64" s="668">
        <v>5668720000</v>
      </c>
      <c r="G64" s="666" t="s">
        <v>105</v>
      </c>
      <c r="H64" s="669"/>
    </row>
    <row r="65" spans="1:9" ht="42">
      <c r="A65" s="209">
        <v>35</v>
      </c>
      <c r="B65" s="210" t="s">
        <v>495</v>
      </c>
      <c r="C65" s="182" t="s">
        <v>496</v>
      </c>
      <c r="D65" s="209" t="s">
        <v>340</v>
      </c>
      <c r="E65" s="199" t="s">
        <v>497</v>
      </c>
      <c r="F65" s="332">
        <v>493440089</v>
      </c>
      <c r="G65" s="333"/>
      <c r="I65" s="173"/>
    </row>
    <row r="66" spans="1:9">
      <c r="A66" s="209"/>
      <c r="B66" s="210"/>
      <c r="C66" s="182"/>
      <c r="D66" s="209"/>
      <c r="E66" s="199"/>
      <c r="F66" s="343">
        <v>6374400</v>
      </c>
      <c r="G66" s="331" t="s">
        <v>14</v>
      </c>
      <c r="I66" s="173"/>
    </row>
    <row r="67" spans="1:9">
      <c r="A67" s="209"/>
      <c r="B67" s="210"/>
      <c r="C67" s="182"/>
      <c r="D67" s="209"/>
      <c r="E67" s="199"/>
      <c r="F67" s="343">
        <v>1300000</v>
      </c>
      <c r="G67" s="331" t="s">
        <v>32</v>
      </c>
      <c r="I67" s="173"/>
    </row>
    <row r="68" spans="1:9">
      <c r="A68" s="209"/>
      <c r="B68" s="210"/>
      <c r="C68" s="182"/>
      <c r="D68" s="209"/>
      <c r="E68" s="199"/>
      <c r="F68" s="343">
        <v>621500</v>
      </c>
      <c r="G68" s="331" t="s">
        <v>33</v>
      </c>
      <c r="I68" s="173"/>
    </row>
    <row r="69" spans="1:9" ht="21">
      <c r="A69" s="209"/>
      <c r="B69" s="210"/>
      <c r="C69" s="182"/>
      <c r="D69" s="209"/>
      <c r="E69" s="199"/>
      <c r="F69" s="343">
        <v>9835700</v>
      </c>
      <c r="G69" s="331" t="s">
        <v>34</v>
      </c>
      <c r="I69" s="173"/>
    </row>
    <row r="70" spans="1:9" ht="21">
      <c r="A70" s="209"/>
      <c r="B70" s="210"/>
      <c r="C70" s="182"/>
      <c r="D70" s="209"/>
      <c r="E70" s="199"/>
      <c r="F70" s="343">
        <v>9600000</v>
      </c>
      <c r="G70" s="331" t="s">
        <v>35</v>
      </c>
      <c r="I70" s="173"/>
    </row>
    <row r="71" spans="1:9">
      <c r="A71" s="209"/>
      <c r="B71" s="210"/>
      <c r="C71" s="182"/>
      <c r="D71" s="209"/>
      <c r="E71" s="199"/>
      <c r="F71" s="343">
        <v>264000</v>
      </c>
      <c r="G71" s="331" t="s">
        <v>36</v>
      </c>
      <c r="I71" s="173"/>
    </row>
    <row r="72" spans="1:9" ht="21">
      <c r="A72" s="209"/>
      <c r="B72" s="210"/>
      <c r="C72" s="182"/>
      <c r="D72" s="209"/>
      <c r="E72" s="199"/>
      <c r="F72" s="343">
        <v>29151776</v>
      </c>
      <c r="G72" s="331" t="s">
        <v>37</v>
      </c>
      <c r="I72" s="173"/>
    </row>
    <row r="73" spans="1:9">
      <c r="A73" s="209"/>
      <c r="B73" s="210"/>
      <c r="C73" s="182"/>
      <c r="D73" s="209"/>
      <c r="E73" s="199"/>
      <c r="F73" s="343">
        <v>4000000</v>
      </c>
      <c r="G73" s="331" t="s">
        <v>41</v>
      </c>
      <c r="I73" s="173"/>
    </row>
    <row r="74" spans="1:9" ht="21">
      <c r="A74" s="209"/>
      <c r="B74" s="210"/>
      <c r="C74" s="182"/>
      <c r="D74" s="209"/>
      <c r="E74" s="199"/>
      <c r="F74" s="343">
        <v>512500</v>
      </c>
      <c r="G74" s="331" t="s">
        <v>42</v>
      </c>
      <c r="I74" s="173"/>
    </row>
    <row r="75" spans="1:9">
      <c r="A75" s="209"/>
      <c r="B75" s="210"/>
      <c r="C75" s="182"/>
      <c r="D75" s="209"/>
      <c r="E75" s="199"/>
      <c r="F75" s="343">
        <v>2044213</v>
      </c>
      <c r="G75" s="331" t="s">
        <v>43</v>
      </c>
      <c r="I75" s="173"/>
    </row>
    <row r="76" spans="1:9" ht="42">
      <c r="A76" s="209"/>
      <c r="B76" s="210"/>
      <c r="C76" s="182"/>
      <c r="D76" s="209"/>
      <c r="E76" s="199"/>
      <c r="F76" s="343">
        <v>18857000</v>
      </c>
      <c r="G76" s="331" t="s">
        <v>45</v>
      </c>
      <c r="I76" s="173"/>
    </row>
    <row r="77" spans="1:9" ht="21">
      <c r="A77" s="209"/>
      <c r="B77" s="210"/>
      <c r="C77" s="182"/>
      <c r="D77" s="209"/>
      <c r="E77" s="199"/>
      <c r="F77" s="343">
        <v>16600000</v>
      </c>
      <c r="G77" s="331" t="s">
        <v>46</v>
      </c>
      <c r="I77" s="173"/>
    </row>
    <row r="78" spans="1:9" ht="21">
      <c r="A78" s="209"/>
      <c r="B78" s="210"/>
      <c r="C78" s="182"/>
      <c r="D78" s="209"/>
      <c r="E78" s="199"/>
      <c r="F78" s="343">
        <v>10450000</v>
      </c>
      <c r="G78" s="331" t="s">
        <v>47</v>
      </c>
      <c r="I78" s="173"/>
    </row>
    <row r="79" spans="1:9" ht="21">
      <c r="A79" s="209"/>
      <c r="B79" s="210"/>
      <c r="C79" s="182"/>
      <c r="D79" s="209"/>
      <c r="E79" s="199"/>
      <c r="F79" s="343">
        <v>21880000</v>
      </c>
      <c r="G79" s="331" t="s">
        <v>94</v>
      </c>
      <c r="I79" s="173"/>
    </row>
    <row r="80" spans="1:9" ht="21">
      <c r="A80" s="209"/>
      <c r="B80" s="210"/>
      <c r="C80" s="182"/>
      <c r="D80" s="209"/>
      <c r="E80" s="199"/>
      <c r="F80" s="343">
        <v>52565000</v>
      </c>
      <c r="G80" s="331" t="s">
        <v>104</v>
      </c>
      <c r="I80" s="173"/>
    </row>
    <row r="81" spans="1:9" ht="31.5">
      <c r="A81" s="209"/>
      <c r="B81" s="210"/>
      <c r="C81" s="182"/>
      <c r="D81" s="209"/>
      <c r="E81" s="199"/>
      <c r="F81" s="343">
        <v>48374000</v>
      </c>
      <c r="G81" s="331" t="s">
        <v>111</v>
      </c>
      <c r="I81" s="173"/>
    </row>
    <row r="82" spans="1:9" ht="21">
      <c r="A82" s="209"/>
      <c r="B82" s="210"/>
      <c r="C82" s="182"/>
      <c r="D82" s="209"/>
      <c r="E82" s="199"/>
      <c r="F82" s="343">
        <v>51540000</v>
      </c>
      <c r="G82" s="331" t="s">
        <v>112</v>
      </c>
      <c r="I82" s="173"/>
    </row>
    <row r="83" spans="1:9" ht="21">
      <c r="A83" s="209"/>
      <c r="B83" s="210"/>
      <c r="C83" s="182"/>
      <c r="D83" s="209"/>
      <c r="E83" s="199"/>
      <c r="F83" s="343">
        <v>159470000</v>
      </c>
      <c r="G83" s="331" t="s">
        <v>118</v>
      </c>
      <c r="I83" s="173"/>
    </row>
    <row r="84" spans="1:9" ht="21">
      <c r="A84" s="209"/>
      <c r="B84" s="210"/>
      <c r="C84" s="182"/>
      <c r="D84" s="209"/>
      <c r="E84" s="199"/>
      <c r="F84" s="343">
        <v>50000000</v>
      </c>
      <c r="G84" s="331" t="s">
        <v>119</v>
      </c>
      <c r="I84" s="173"/>
    </row>
    <row r="86" spans="1:9" ht="20.100000000000001" customHeight="1">
      <c r="B86" s="822" t="s">
        <v>14</v>
      </c>
      <c r="C86" s="822"/>
      <c r="D86" s="232">
        <v>6374400</v>
      </c>
    </row>
    <row r="87" spans="1:9" ht="19.5" customHeight="1">
      <c r="B87" s="795" t="s">
        <v>16</v>
      </c>
      <c r="C87" s="795"/>
      <c r="D87" s="255">
        <v>83520508796</v>
      </c>
    </row>
    <row r="88" spans="1:9" ht="21" customHeight="1">
      <c r="B88" s="796" t="s">
        <v>17</v>
      </c>
      <c r="C88" s="796"/>
      <c r="D88" s="255">
        <v>14640000</v>
      </c>
    </row>
    <row r="89" spans="1:9" ht="21" customHeight="1">
      <c r="B89" s="796" t="s">
        <v>19</v>
      </c>
      <c r="C89" s="796"/>
      <c r="D89" s="255">
        <v>9088000</v>
      </c>
    </row>
    <row r="90" spans="1:9" ht="20.100000000000001" customHeight="1">
      <c r="B90" s="796" t="s">
        <v>22</v>
      </c>
      <c r="C90" s="796"/>
      <c r="D90" s="348">
        <v>31357500</v>
      </c>
    </row>
    <row r="91" spans="1:9">
      <c r="B91" s="796" t="s">
        <v>24</v>
      </c>
      <c r="C91" s="796"/>
      <c r="D91" s="255">
        <v>8976000</v>
      </c>
    </row>
    <row r="92" spans="1:9" ht="20.100000000000001" customHeight="1">
      <c r="B92" s="796" t="s">
        <v>31</v>
      </c>
      <c r="C92" s="796"/>
      <c r="D92" s="255">
        <v>20822600</v>
      </c>
    </row>
    <row r="93" spans="1:9" ht="20.100000000000001" customHeight="1">
      <c r="B93" s="797" t="s">
        <v>32</v>
      </c>
      <c r="C93" s="797"/>
      <c r="D93" s="252">
        <v>1300000</v>
      </c>
    </row>
    <row r="94" spans="1:9" ht="20.100000000000001" customHeight="1">
      <c r="B94" s="797" t="s">
        <v>33</v>
      </c>
      <c r="C94" s="797"/>
      <c r="D94" s="252">
        <v>621500</v>
      </c>
    </row>
    <row r="95" spans="1:9" ht="20.100000000000001" customHeight="1">
      <c r="B95" s="798" t="s">
        <v>34</v>
      </c>
      <c r="C95" s="798"/>
      <c r="D95" s="185">
        <v>78311200</v>
      </c>
      <c r="E95" s="200">
        <f>D95+D96</f>
        <v>88146900</v>
      </c>
    </row>
    <row r="96" spans="1:9" ht="20.100000000000001" customHeight="1">
      <c r="B96" s="799" t="s">
        <v>34</v>
      </c>
      <c r="C96" s="799"/>
      <c r="D96" s="191">
        <v>9835700</v>
      </c>
    </row>
    <row r="97" spans="2:5" ht="20.100000000000001" customHeight="1">
      <c r="B97" s="823" t="s">
        <v>35</v>
      </c>
      <c r="C97" s="823"/>
      <c r="D97" s="216">
        <v>9600000</v>
      </c>
    </row>
    <row r="98" spans="2:5">
      <c r="B98" s="797" t="s">
        <v>41</v>
      </c>
      <c r="C98" s="797"/>
      <c r="D98" s="216">
        <v>4000000</v>
      </c>
    </row>
    <row r="99" spans="2:5">
      <c r="B99" s="797" t="s">
        <v>36</v>
      </c>
      <c r="C99" s="797"/>
      <c r="D99" s="216">
        <v>264000</v>
      </c>
    </row>
    <row r="100" spans="2:5" ht="20.100000000000001" customHeight="1">
      <c r="B100" s="824" t="s">
        <v>37</v>
      </c>
      <c r="C100" s="824"/>
      <c r="D100" s="216">
        <v>29151776</v>
      </c>
    </row>
    <row r="101" spans="2:5">
      <c r="B101" s="802" t="s">
        <v>42</v>
      </c>
      <c r="C101" s="802"/>
      <c r="D101" s="50">
        <v>32362308</v>
      </c>
      <c r="E101" s="324">
        <f>D101+D102</f>
        <v>32874808</v>
      </c>
    </row>
    <row r="102" spans="2:5">
      <c r="B102" s="803" t="s">
        <v>42</v>
      </c>
      <c r="C102" s="803"/>
      <c r="D102" s="183">
        <v>512500</v>
      </c>
      <c r="E102" s="173"/>
    </row>
    <row r="103" spans="2:5">
      <c r="B103" s="802" t="s">
        <v>43</v>
      </c>
      <c r="C103" s="802"/>
      <c r="D103" s="50">
        <v>87840000</v>
      </c>
      <c r="E103" s="324">
        <f>D103+D104</f>
        <v>89884213</v>
      </c>
    </row>
    <row r="104" spans="2:5" ht="21" customHeight="1">
      <c r="B104" s="825" t="s">
        <v>43</v>
      </c>
      <c r="C104" s="826"/>
      <c r="D104" s="183">
        <v>2044213</v>
      </c>
    </row>
    <row r="105" spans="2:5" ht="33" customHeight="1">
      <c r="B105" s="797" t="s">
        <v>45</v>
      </c>
      <c r="C105" s="797"/>
      <c r="D105" s="217">
        <v>18857000</v>
      </c>
    </row>
    <row r="106" spans="2:5" ht="19.5" customHeight="1">
      <c r="B106" s="824" t="s">
        <v>46</v>
      </c>
      <c r="C106" s="824"/>
      <c r="D106" s="349">
        <v>16600000</v>
      </c>
    </row>
    <row r="107" spans="2:5" ht="21" customHeight="1">
      <c r="B107" s="827" t="s">
        <v>47</v>
      </c>
      <c r="C107" s="828"/>
      <c r="D107" s="350">
        <v>196083733</v>
      </c>
      <c r="E107" s="60">
        <f>D107+D108</f>
        <v>206533733</v>
      </c>
    </row>
    <row r="108" spans="2:5" ht="21" customHeight="1">
      <c r="B108" s="829" t="s">
        <v>47</v>
      </c>
      <c r="C108" s="830"/>
      <c r="D108" s="191">
        <v>10450000</v>
      </c>
      <c r="E108" s="9"/>
    </row>
    <row r="109" spans="2:5" ht="20.100000000000001" customHeight="1">
      <c r="B109" s="807" t="s">
        <v>452</v>
      </c>
      <c r="C109" s="807"/>
      <c r="D109" s="255">
        <v>12971000</v>
      </c>
      <c r="E109" s="9"/>
    </row>
    <row r="110" spans="2:5" ht="20.100000000000001" customHeight="1">
      <c r="B110" s="807" t="s">
        <v>460</v>
      </c>
      <c r="C110" s="807"/>
      <c r="D110" s="255">
        <v>7696490000</v>
      </c>
      <c r="E110" s="9"/>
    </row>
    <row r="111" spans="2:5" ht="20.100000000000001" customHeight="1">
      <c r="B111" s="807" t="s">
        <v>461</v>
      </c>
      <c r="C111" s="807"/>
      <c r="D111" s="255">
        <v>11840500</v>
      </c>
      <c r="E111" s="9"/>
    </row>
    <row r="112" spans="2:5" ht="20.100000000000001" customHeight="1">
      <c r="B112" s="831" t="s">
        <v>466</v>
      </c>
      <c r="C112" s="831"/>
      <c r="D112" s="185">
        <v>9064000</v>
      </c>
      <c r="E112" s="200">
        <f>D112+D113</f>
        <v>30944000</v>
      </c>
    </row>
    <row r="113" spans="2:5" ht="20.100000000000001" customHeight="1">
      <c r="B113" s="832" t="s">
        <v>466</v>
      </c>
      <c r="C113" s="832"/>
      <c r="D113" s="191">
        <v>21880000</v>
      </c>
      <c r="E113" s="9"/>
    </row>
    <row r="114" spans="2:5" ht="20.100000000000001" customHeight="1">
      <c r="B114" s="807" t="s">
        <v>103</v>
      </c>
      <c r="C114" s="807"/>
      <c r="D114" s="255">
        <v>6200000</v>
      </c>
    </row>
    <row r="115" spans="2:5" ht="20.100000000000001" customHeight="1">
      <c r="B115" s="800" t="s">
        <v>104</v>
      </c>
      <c r="C115" s="800"/>
      <c r="D115" s="216">
        <v>52565000</v>
      </c>
    </row>
    <row r="116" spans="2:5" ht="33" customHeight="1">
      <c r="B116" s="807" t="s">
        <v>108</v>
      </c>
      <c r="C116" s="807"/>
      <c r="D116" s="255">
        <v>4581280</v>
      </c>
    </row>
    <row r="117" spans="2:5" ht="33" customHeight="1">
      <c r="B117" s="807" t="s">
        <v>109</v>
      </c>
      <c r="C117" s="807"/>
      <c r="D117" s="255">
        <v>4040000</v>
      </c>
    </row>
    <row r="118" spans="2:5" ht="22.5" customHeight="1">
      <c r="B118" s="800" t="s">
        <v>111</v>
      </c>
      <c r="C118" s="800"/>
      <c r="D118" s="216">
        <v>48374000</v>
      </c>
    </row>
    <row r="119" spans="2:5" ht="22.5" customHeight="1">
      <c r="B119" s="800" t="s">
        <v>112</v>
      </c>
      <c r="C119" s="800"/>
      <c r="D119" s="216">
        <v>51540000</v>
      </c>
    </row>
    <row r="120" spans="2:5" ht="20.100000000000001" customHeight="1">
      <c r="B120" s="792" t="s">
        <v>116</v>
      </c>
      <c r="C120" s="792"/>
      <c r="D120" s="255">
        <v>2987601633</v>
      </c>
    </row>
    <row r="121" spans="2:5" ht="22.5" customHeight="1">
      <c r="B121" s="800" t="s">
        <v>118</v>
      </c>
      <c r="C121" s="800"/>
      <c r="D121" s="216">
        <v>159470000</v>
      </c>
    </row>
    <row r="122" spans="2:5" ht="22.5" customHeight="1">
      <c r="B122" s="800" t="s">
        <v>119</v>
      </c>
      <c r="C122" s="800"/>
      <c r="D122" s="252">
        <v>50000000</v>
      </c>
    </row>
    <row r="123" spans="2:5" ht="22.5" customHeight="1">
      <c r="B123" s="833" t="s">
        <v>1763</v>
      </c>
      <c r="C123" s="833"/>
      <c r="D123" s="671">
        <v>66431059352</v>
      </c>
    </row>
    <row r="124" spans="2:5" ht="22.5" customHeight="1">
      <c r="B124" s="833" t="s">
        <v>1764</v>
      </c>
      <c r="C124" s="833"/>
      <c r="D124" s="671">
        <v>32099464322</v>
      </c>
    </row>
    <row r="125" spans="2:5" ht="22.5" customHeight="1">
      <c r="B125" s="833" t="s">
        <v>95</v>
      </c>
      <c r="C125" s="833"/>
      <c r="D125" s="671">
        <v>12146730000</v>
      </c>
    </row>
    <row r="126" spans="2:5" ht="22.5" customHeight="1">
      <c r="B126" s="833" t="s">
        <v>105</v>
      </c>
      <c r="C126" s="833"/>
      <c r="D126" s="671">
        <v>5959615000</v>
      </c>
    </row>
    <row r="127" spans="2:5">
      <c r="B127" s="812" t="s">
        <v>122</v>
      </c>
      <c r="C127" s="812"/>
      <c r="D127" s="322">
        <f>SUM(D86:D126)</f>
        <v>211863087313</v>
      </c>
    </row>
    <row r="128" spans="2:5" ht="20.100000000000001" customHeight="1">
      <c r="B128" s="813" t="s">
        <v>347</v>
      </c>
      <c r="C128" s="813"/>
      <c r="D128" s="216">
        <v>493440089</v>
      </c>
    </row>
    <row r="129" spans="2:7">
      <c r="B129" s="814" t="s">
        <v>348</v>
      </c>
      <c r="C129" s="814"/>
      <c r="D129" s="257">
        <v>94732778550</v>
      </c>
      <c r="G129" s="324"/>
    </row>
    <row r="130" spans="2:7">
      <c r="B130" s="814" t="s">
        <v>1774</v>
      </c>
      <c r="C130" s="814"/>
      <c r="D130" s="256">
        <v>116636868674</v>
      </c>
    </row>
    <row r="131" spans="2:7">
      <c r="D131" s="141"/>
    </row>
  </sheetData>
  <mergeCells count="46">
    <mergeCell ref="B130:C130"/>
    <mergeCell ref="B129:C129"/>
    <mergeCell ref="B120:C120"/>
    <mergeCell ref="B121:C121"/>
    <mergeCell ref="B122:C122"/>
    <mergeCell ref="B127:C127"/>
    <mergeCell ref="B128:C128"/>
    <mergeCell ref="B123:C123"/>
    <mergeCell ref="B124:C124"/>
    <mergeCell ref="B125:C125"/>
    <mergeCell ref="B126:C126"/>
    <mergeCell ref="B115:C115"/>
    <mergeCell ref="B116:C116"/>
    <mergeCell ref="B117:C117"/>
    <mergeCell ref="B118:C118"/>
    <mergeCell ref="B119:C119"/>
    <mergeCell ref="B110:C110"/>
    <mergeCell ref="B111:C111"/>
    <mergeCell ref="B112:C112"/>
    <mergeCell ref="B113:C113"/>
    <mergeCell ref="B114:C114"/>
    <mergeCell ref="B105:C105"/>
    <mergeCell ref="B106:C106"/>
    <mergeCell ref="B107:C107"/>
    <mergeCell ref="B108:C108"/>
    <mergeCell ref="B109:C109"/>
    <mergeCell ref="B100:C100"/>
    <mergeCell ref="B101:C101"/>
    <mergeCell ref="B102:C102"/>
    <mergeCell ref="B103:C103"/>
    <mergeCell ref="B104:C104"/>
    <mergeCell ref="B95:C95"/>
    <mergeCell ref="B96:C96"/>
    <mergeCell ref="B97:C97"/>
    <mergeCell ref="B98:C98"/>
    <mergeCell ref="B99:C99"/>
    <mergeCell ref="B90:C90"/>
    <mergeCell ref="B91:C91"/>
    <mergeCell ref="B92:C92"/>
    <mergeCell ref="B93:C93"/>
    <mergeCell ref="B94:C94"/>
    <mergeCell ref="A1:G1"/>
    <mergeCell ref="B86:C86"/>
    <mergeCell ref="B87:C87"/>
    <mergeCell ref="B88:C88"/>
    <mergeCell ref="B89:C8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70"/>
  <sheetViews>
    <sheetView workbookViewId="0">
      <selection sqref="A1:G1"/>
    </sheetView>
  </sheetViews>
  <sheetFormatPr defaultColWidth="9" defaultRowHeight="15"/>
  <cols>
    <col min="1" max="1" width="5.7109375" customWidth="1"/>
    <col min="2" max="2" width="15.7109375" customWidth="1"/>
    <col min="3" max="3" width="25.7109375" customWidth="1"/>
    <col min="4" max="4" width="19.7109375" style="9" customWidth="1"/>
    <col min="5" max="5" width="30.7109375" customWidth="1"/>
    <col min="6" max="6" width="15.7109375" customWidth="1"/>
    <col min="7" max="7" width="30.7109375" customWidth="1"/>
    <col min="8" max="8" width="2.7109375" style="328" customWidth="1"/>
    <col min="9" max="9" width="14.85546875" style="8" customWidth="1"/>
    <col min="10" max="10" width="11.7109375" customWidth="1"/>
    <col min="11" max="13" width="12.7109375" customWidth="1"/>
    <col min="14" max="14" width="13.85546875" customWidth="1"/>
    <col min="15" max="16" width="12.7109375" customWidth="1"/>
    <col min="17" max="17" width="13.85546875" customWidth="1"/>
    <col min="18" max="18" width="12.7109375" customWidth="1"/>
  </cols>
  <sheetData>
    <row r="1" spans="1:9">
      <c r="A1" s="788" t="s">
        <v>498</v>
      </c>
      <c r="B1" s="788"/>
      <c r="C1" s="788"/>
      <c r="D1" s="788"/>
      <c r="E1" s="788"/>
      <c r="F1" s="788"/>
      <c r="G1" s="788"/>
      <c r="H1"/>
      <c r="I1"/>
    </row>
    <row r="3" spans="1:9" ht="20.100000000000001" customHeight="1">
      <c r="A3" s="157" t="s">
        <v>2</v>
      </c>
      <c r="B3" s="157" t="s">
        <v>148</v>
      </c>
      <c r="C3" s="157" t="s">
        <v>149</v>
      </c>
      <c r="D3" s="157" t="s">
        <v>150</v>
      </c>
      <c r="E3" s="157" t="s">
        <v>151</v>
      </c>
      <c r="F3" s="157" t="s">
        <v>152</v>
      </c>
      <c r="G3" s="157" t="s">
        <v>3</v>
      </c>
    </row>
    <row r="4" spans="1:9" ht="25.5" customHeight="1">
      <c r="A4" s="157"/>
      <c r="B4" s="157"/>
      <c r="C4" s="157"/>
      <c r="D4" s="157"/>
      <c r="E4" s="157"/>
      <c r="F4" s="329">
        <f>F5+F6+F7+F8+F9+F10</f>
        <v>93989962777</v>
      </c>
      <c r="G4" s="243" t="s">
        <v>16</v>
      </c>
    </row>
    <row r="5" spans="1:9" ht="55.5" customHeight="1">
      <c r="A5" s="109">
        <f>IF(ISBLANK(B5),"",COUNTA($B$5:B5))</f>
        <v>1</v>
      </c>
      <c r="B5" s="207" t="s">
        <v>499</v>
      </c>
      <c r="C5" s="179" t="s">
        <v>500</v>
      </c>
      <c r="D5" s="109" t="s">
        <v>158</v>
      </c>
      <c r="E5" s="289" t="s">
        <v>501</v>
      </c>
      <c r="F5" s="330">
        <v>39295301872</v>
      </c>
      <c r="G5" s="244" t="s">
        <v>16</v>
      </c>
    </row>
    <row r="6" spans="1:9" ht="52.5">
      <c r="A6" s="109">
        <f>IF(ISBLANK(B6),"",COUNTA($B$5:B6))</f>
        <v>2</v>
      </c>
      <c r="B6" s="207" t="s">
        <v>499</v>
      </c>
      <c r="C6" s="179" t="s">
        <v>502</v>
      </c>
      <c r="D6" s="109" t="s">
        <v>158</v>
      </c>
      <c r="E6" s="180" t="s">
        <v>503</v>
      </c>
      <c r="F6" s="185">
        <v>53455210</v>
      </c>
      <c r="G6" s="244" t="s">
        <v>16</v>
      </c>
    </row>
    <row r="7" spans="1:9" ht="48.75" customHeight="1">
      <c r="A7" s="109">
        <f>IF(ISBLANK(B7),"",COUNTA($B$5:B7))</f>
        <v>3</v>
      </c>
      <c r="B7" s="207" t="s">
        <v>504</v>
      </c>
      <c r="C7" s="179" t="s">
        <v>505</v>
      </c>
      <c r="D7" s="109" t="s">
        <v>158</v>
      </c>
      <c r="E7" s="180" t="s">
        <v>506</v>
      </c>
      <c r="F7" s="185">
        <v>351424944</v>
      </c>
      <c r="G7" s="244" t="s">
        <v>16</v>
      </c>
    </row>
    <row r="8" spans="1:9" ht="42">
      <c r="A8" s="109">
        <f>IF(ISBLANK(B8),"",COUNTA($B$5:B8))</f>
        <v>4</v>
      </c>
      <c r="B8" s="207" t="s">
        <v>507</v>
      </c>
      <c r="C8" s="179" t="s">
        <v>508</v>
      </c>
      <c r="D8" s="109" t="s">
        <v>158</v>
      </c>
      <c r="E8" s="180" t="s">
        <v>509</v>
      </c>
      <c r="F8" s="185">
        <v>1125344127</v>
      </c>
      <c r="G8" s="244" t="s">
        <v>16</v>
      </c>
    </row>
    <row r="9" spans="1:9" ht="48.75" customHeight="1">
      <c r="A9" s="109">
        <f>IF(ISBLANK(B9),"",COUNTA($B$5:B9))</f>
        <v>5</v>
      </c>
      <c r="B9" s="207" t="s">
        <v>510</v>
      </c>
      <c r="C9" s="179" t="s">
        <v>511</v>
      </c>
      <c r="D9" s="109" t="s">
        <v>158</v>
      </c>
      <c r="E9" s="180" t="s">
        <v>512</v>
      </c>
      <c r="F9" s="185">
        <v>60055320</v>
      </c>
      <c r="G9" s="244" t="s">
        <v>16</v>
      </c>
    </row>
    <row r="10" spans="1:9" ht="48.75" customHeight="1">
      <c r="A10" s="109">
        <f>IF(ISBLANK(B10),"",COUNTA($B$5:B10))</f>
        <v>6</v>
      </c>
      <c r="B10" s="207" t="s">
        <v>513</v>
      </c>
      <c r="C10" s="179" t="s">
        <v>514</v>
      </c>
      <c r="D10" s="109" t="s">
        <v>158</v>
      </c>
      <c r="E10" s="180" t="s">
        <v>515</v>
      </c>
      <c r="F10" s="185">
        <v>53104381304</v>
      </c>
      <c r="G10" s="244" t="s">
        <v>16</v>
      </c>
    </row>
    <row r="11" spans="1:9" ht="31.5">
      <c r="A11" s="109" t="str">
        <f>IF(ISBLANK(B11),"",COUNTA($B$5:B11))</f>
        <v/>
      </c>
      <c r="B11" s="207"/>
      <c r="C11" s="179"/>
      <c r="D11" s="109"/>
      <c r="E11" s="180"/>
      <c r="F11" s="193">
        <f>F12+F13+F14</f>
        <v>29838462</v>
      </c>
      <c r="G11" s="186" t="s">
        <v>22</v>
      </c>
      <c r="I11" s="208">
        <f>F12+F13</f>
        <v>17845962</v>
      </c>
    </row>
    <row r="12" spans="1:9" ht="66" customHeight="1">
      <c r="A12" s="109">
        <f>IF(ISBLANK(B12),"",COUNTA($B$5:B12))</f>
        <v>7</v>
      </c>
      <c r="B12" s="207" t="s">
        <v>499</v>
      </c>
      <c r="C12" s="179" t="s">
        <v>516</v>
      </c>
      <c r="D12" s="109" t="s">
        <v>158</v>
      </c>
      <c r="E12" s="187" t="s">
        <v>517</v>
      </c>
      <c r="F12" s="188">
        <v>8500000</v>
      </c>
      <c r="G12" s="189" t="s">
        <v>22</v>
      </c>
    </row>
    <row r="13" spans="1:9" ht="66" customHeight="1">
      <c r="A13" s="109">
        <f>IF(ISBLANK(B13),"",COUNTA($B$5:B13))</f>
        <v>8</v>
      </c>
      <c r="B13" s="207" t="s">
        <v>518</v>
      </c>
      <c r="C13" s="179" t="s">
        <v>519</v>
      </c>
      <c r="D13" s="109" t="s">
        <v>158</v>
      </c>
      <c r="E13" s="187" t="s">
        <v>520</v>
      </c>
      <c r="F13" s="188">
        <v>9345962</v>
      </c>
      <c r="G13" s="189" t="s">
        <v>22</v>
      </c>
    </row>
    <row r="14" spans="1:9" ht="31.5">
      <c r="A14" s="109" t="str">
        <f>IF(ISBLANK(B14),"",COUNTA($B$5:B14))</f>
        <v/>
      </c>
      <c r="B14" s="207"/>
      <c r="C14" s="179"/>
      <c r="D14" s="109"/>
      <c r="E14" s="182" t="s">
        <v>521</v>
      </c>
      <c r="F14" s="191">
        <v>11992500</v>
      </c>
      <c r="G14" s="192" t="s">
        <v>22</v>
      </c>
    </row>
    <row r="15" spans="1:9" ht="52.5">
      <c r="A15" s="109">
        <f>IF(ISBLANK(B15),"",COUNTA($B$5:B15))</f>
        <v>9</v>
      </c>
      <c r="B15" s="207" t="s">
        <v>518</v>
      </c>
      <c r="C15" s="179" t="s">
        <v>522</v>
      </c>
      <c r="D15" s="109" t="s">
        <v>158</v>
      </c>
      <c r="E15" s="187" t="s">
        <v>523</v>
      </c>
      <c r="F15" s="194">
        <v>107018200</v>
      </c>
      <c r="G15" s="186" t="s">
        <v>32</v>
      </c>
    </row>
    <row r="16" spans="1:9" ht="22.5" customHeight="1">
      <c r="A16" s="109" t="str">
        <f>IF(ISBLANK(B16),"",COUNTA($B$5:B16))</f>
        <v/>
      </c>
      <c r="B16" s="207"/>
      <c r="C16" s="179"/>
      <c r="D16" s="109"/>
      <c r="E16" s="187"/>
      <c r="F16" s="194">
        <f>F17+F18</f>
        <v>94433500</v>
      </c>
      <c r="G16" s="186" t="s">
        <v>34</v>
      </c>
    </row>
    <row r="17" spans="1:9" ht="42">
      <c r="A17" s="109">
        <f>IF(ISBLANK(B17),"",COUNTA($B$5:B17))</f>
        <v>10</v>
      </c>
      <c r="B17" s="207" t="s">
        <v>518</v>
      </c>
      <c r="C17" s="179" t="s">
        <v>524</v>
      </c>
      <c r="D17" s="109" t="s">
        <v>158</v>
      </c>
      <c r="E17" s="187" t="s">
        <v>525</v>
      </c>
      <c r="F17" s="188">
        <v>4950000</v>
      </c>
      <c r="G17" s="189" t="s">
        <v>34</v>
      </c>
    </row>
    <row r="18" spans="1:9" ht="63">
      <c r="A18" s="109">
        <f>IF(ISBLANK(B18),"",COUNTA($B$5:B18))</f>
        <v>11</v>
      </c>
      <c r="B18" s="207" t="s">
        <v>526</v>
      </c>
      <c r="C18" s="179" t="s">
        <v>527</v>
      </c>
      <c r="D18" s="109" t="s">
        <v>158</v>
      </c>
      <c r="E18" s="187" t="s">
        <v>528</v>
      </c>
      <c r="F18" s="188">
        <v>89483500</v>
      </c>
      <c r="G18" s="189" t="s">
        <v>34</v>
      </c>
    </row>
    <row r="19" spans="1:9" ht="52.5">
      <c r="A19" s="109">
        <f>IF(ISBLANK(B19),"",COUNTA($B$5:B19))</f>
        <v>12</v>
      </c>
      <c r="B19" s="207" t="s">
        <v>529</v>
      </c>
      <c r="C19" s="179" t="s">
        <v>530</v>
      </c>
      <c r="D19" s="109" t="s">
        <v>158</v>
      </c>
      <c r="E19" s="187" t="s">
        <v>531</v>
      </c>
      <c r="F19" s="194">
        <v>34147332</v>
      </c>
      <c r="G19" s="186" t="s">
        <v>42</v>
      </c>
    </row>
    <row r="20" spans="1:9" ht="48.75" customHeight="1">
      <c r="A20" s="109">
        <f>IF(ISBLANK(B20),"",COUNTA($B$5:B20))</f>
        <v>13</v>
      </c>
      <c r="B20" s="207" t="s">
        <v>499</v>
      </c>
      <c r="C20" s="179" t="s">
        <v>532</v>
      </c>
      <c r="D20" s="109" t="s">
        <v>158</v>
      </c>
      <c r="E20" s="180" t="s">
        <v>533</v>
      </c>
      <c r="F20" s="193">
        <v>87840000</v>
      </c>
      <c r="G20" s="245" t="s">
        <v>43</v>
      </c>
    </row>
    <row r="21" spans="1:9" ht="52.5">
      <c r="A21" s="109">
        <f>IF(ISBLANK(B21),"",COUNTA($B$5:B21))</f>
        <v>14</v>
      </c>
      <c r="B21" s="207" t="s">
        <v>534</v>
      </c>
      <c r="C21" s="179" t="s">
        <v>535</v>
      </c>
      <c r="D21" s="109" t="s">
        <v>158</v>
      </c>
      <c r="E21" s="180" t="s">
        <v>536</v>
      </c>
      <c r="F21" s="193">
        <v>7279380</v>
      </c>
      <c r="G21" s="245" t="s">
        <v>47</v>
      </c>
    </row>
    <row r="22" spans="1:9" ht="73.5">
      <c r="A22" s="109">
        <f>IF(ISBLANK(B22),"",COUNTA($B$5:B22))</f>
        <v>15</v>
      </c>
      <c r="B22" s="207" t="s">
        <v>537</v>
      </c>
      <c r="C22" s="179" t="s">
        <v>538</v>
      </c>
      <c r="D22" s="109" t="s">
        <v>158</v>
      </c>
      <c r="E22" s="180" t="s">
        <v>539</v>
      </c>
      <c r="F22" s="193">
        <v>915000000</v>
      </c>
      <c r="G22" s="245" t="s">
        <v>540</v>
      </c>
    </row>
    <row r="23" spans="1:9" ht="73.5">
      <c r="A23" s="109">
        <f>IF(ISBLANK(B23),"",COUNTA($B$5:B23))</f>
        <v>16</v>
      </c>
      <c r="B23" s="207" t="s">
        <v>537</v>
      </c>
      <c r="C23" s="179" t="s">
        <v>541</v>
      </c>
      <c r="D23" s="109" t="s">
        <v>158</v>
      </c>
      <c r="E23" s="180" t="s">
        <v>542</v>
      </c>
      <c r="F23" s="193">
        <v>1643000000</v>
      </c>
      <c r="G23" s="245" t="s">
        <v>543</v>
      </c>
    </row>
    <row r="24" spans="1:9" ht="73.5">
      <c r="A24" s="109">
        <f>IF(ISBLANK(B24),"",COUNTA($B$5:B24))</f>
        <v>17</v>
      </c>
      <c r="B24" s="207" t="s">
        <v>537</v>
      </c>
      <c r="C24" s="179" t="s">
        <v>544</v>
      </c>
      <c r="D24" s="109" t="s">
        <v>158</v>
      </c>
      <c r="E24" s="180" t="s">
        <v>545</v>
      </c>
      <c r="F24" s="193">
        <v>100000000</v>
      </c>
      <c r="G24" s="245" t="s">
        <v>546</v>
      </c>
    </row>
    <row r="25" spans="1:9" ht="52.5">
      <c r="A25" s="109">
        <f>IF(ISBLANK(B25),"",COUNTA($B$5:B25))</f>
        <v>18</v>
      </c>
      <c r="B25" s="207" t="s">
        <v>526</v>
      </c>
      <c r="C25" s="179" t="s">
        <v>547</v>
      </c>
      <c r="D25" s="109" t="s">
        <v>158</v>
      </c>
      <c r="E25" s="187" t="s">
        <v>548</v>
      </c>
      <c r="F25" s="194">
        <v>9669330000</v>
      </c>
      <c r="G25" s="186" t="s">
        <v>549</v>
      </c>
    </row>
    <row r="26" spans="1:9" ht="31.5">
      <c r="A26" s="109" t="str">
        <f>IF(ISBLANK(B26),"",COUNTA($B$5:B26))</f>
        <v/>
      </c>
      <c r="B26" s="207"/>
      <c r="C26" s="179"/>
      <c r="D26" s="109"/>
      <c r="E26" s="180"/>
      <c r="F26" s="193">
        <f>F27+F28+F29</f>
        <v>34858300</v>
      </c>
      <c r="G26" s="245" t="s">
        <v>295</v>
      </c>
      <c r="I26" s="208">
        <f>F27+F28</f>
        <v>4850000</v>
      </c>
    </row>
    <row r="27" spans="1:9" ht="52.5">
      <c r="A27" s="109">
        <f>IF(ISBLANK(B27),"",COUNTA($B$5:B27))</f>
        <v>19</v>
      </c>
      <c r="B27" s="207" t="s">
        <v>550</v>
      </c>
      <c r="C27" s="179" t="s">
        <v>551</v>
      </c>
      <c r="D27" s="109" t="s">
        <v>158</v>
      </c>
      <c r="E27" s="180" t="s">
        <v>552</v>
      </c>
      <c r="F27" s="185">
        <v>3050000</v>
      </c>
      <c r="G27" s="247" t="s">
        <v>295</v>
      </c>
    </row>
    <row r="28" spans="1:9" ht="52.5">
      <c r="A28" s="109">
        <f>IF(ISBLANK(B28),"",COUNTA($B$5:B28))</f>
        <v>20</v>
      </c>
      <c r="B28" s="207" t="s">
        <v>504</v>
      </c>
      <c r="C28" s="179" t="s">
        <v>553</v>
      </c>
      <c r="D28" s="109" t="s">
        <v>158</v>
      </c>
      <c r="E28" s="180" t="s">
        <v>554</v>
      </c>
      <c r="F28" s="185">
        <v>1800000</v>
      </c>
      <c r="G28" s="247" t="s">
        <v>295</v>
      </c>
    </row>
    <row r="29" spans="1:9" ht="31.5">
      <c r="A29" s="109" t="str">
        <f>IF(ISBLANK(B29),"",COUNTA($B$5:B29))</f>
        <v/>
      </c>
      <c r="B29" s="207"/>
      <c r="C29" s="179"/>
      <c r="D29" s="109"/>
      <c r="E29" s="182" t="s">
        <v>521</v>
      </c>
      <c r="F29" s="191">
        <v>30008300</v>
      </c>
      <c r="G29" s="331" t="s">
        <v>295</v>
      </c>
    </row>
    <row r="30" spans="1:9" ht="73.5">
      <c r="A30" s="109">
        <f>IF(ISBLANK(B30),"",COUNTA($B$5:B30))</f>
        <v>21</v>
      </c>
      <c r="B30" s="207" t="s">
        <v>537</v>
      </c>
      <c r="C30" s="179" t="s">
        <v>555</v>
      </c>
      <c r="D30" s="109" t="s">
        <v>158</v>
      </c>
      <c r="E30" s="180" t="s">
        <v>556</v>
      </c>
      <c r="F30" s="193">
        <v>450000000</v>
      </c>
      <c r="G30" s="245" t="s">
        <v>557</v>
      </c>
    </row>
    <row r="31" spans="1:9" ht="52.5">
      <c r="A31" s="109">
        <f>IF(ISBLANK(B31),"",COUNTA($B$5:B31))</f>
        <v>22</v>
      </c>
      <c r="B31" s="207" t="s">
        <v>537</v>
      </c>
      <c r="C31" s="179" t="s">
        <v>558</v>
      </c>
      <c r="D31" s="109" t="s">
        <v>158</v>
      </c>
      <c r="E31" s="180" t="s">
        <v>559</v>
      </c>
      <c r="F31" s="193">
        <v>15000000</v>
      </c>
      <c r="G31" s="245" t="s">
        <v>560</v>
      </c>
    </row>
    <row r="32" spans="1:9" ht="73.5">
      <c r="A32" s="109">
        <f>IF(ISBLANK(B32),"",COUNTA($B$5:B32))</f>
        <v>23</v>
      </c>
      <c r="B32" s="207" t="s">
        <v>537</v>
      </c>
      <c r="C32" s="179" t="s">
        <v>561</v>
      </c>
      <c r="D32" s="109" t="s">
        <v>158</v>
      </c>
      <c r="E32" s="180" t="s">
        <v>562</v>
      </c>
      <c r="F32" s="193">
        <v>945000000</v>
      </c>
      <c r="G32" s="245" t="s">
        <v>563</v>
      </c>
    </row>
    <row r="33" spans="1:7" ht="66.75" customHeight="1">
      <c r="A33" s="109">
        <f>IF(ISBLANK(B33),"",COUNTA($B$5:B33))</f>
        <v>24</v>
      </c>
      <c r="B33" s="207" t="s">
        <v>529</v>
      </c>
      <c r="C33" s="179" t="s">
        <v>564</v>
      </c>
      <c r="D33" s="109" t="s">
        <v>158</v>
      </c>
      <c r="E33" s="187" t="s">
        <v>565</v>
      </c>
      <c r="F33" s="194">
        <v>18095000</v>
      </c>
      <c r="G33" s="186" t="s">
        <v>566</v>
      </c>
    </row>
    <row r="34" spans="1:7" ht="27" customHeight="1">
      <c r="A34" s="109" t="str">
        <f>IF(ISBLANK(B34),"",COUNTA($B$5:B34))</f>
        <v/>
      </c>
      <c r="B34" s="207"/>
      <c r="C34" s="179"/>
      <c r="D34" s="109"/>
      <c r="E34" s="180"/>
      <c r="F34" s="193">
        <f>F35+F36</f>
        <v>732794000</v>
      </c>
      <c r="G34" s="245" t="s">
        <v>146</v>
      </c>
    </row>
    <row r="35" spans="1:7" ht="73.5">
      <c r="A35" s="109">
        <f>IF(ISBLANK(B35),"",COUNTA($B$5:B35))</f>
        <v>25</v>
      </c>
      <c r="B35" s="207" t="s">
        <v>567</v>
      </c>
      <c r="C35" s="179" t="s">
        <v>568</v>
      </c>
      <c r="D35" s="109" t="s">
        <v>158</v>
      </c>
      <c r="E35" s="180" t="s">
        <v>569</v>
      </c>
      <c r="F35" s="185">
        <v>530000000</v>
      </c>
      <c r="G35" s="247" t="s">
        <v>146</v>
      </c>
    </row>
    <row r="36" spans="1:7" ht="63">
      <c r="A36" s="109">
        <f>IF(ISBLANK(B36),"",COUNTA($B$5:B36))</f>
        <v>26</v>
      </c>
      <c r="B36" s="207" t="s">
        <v>567</v>
      </c>
      <c r="C36" s="179" t="s">
        <v>570</v>
      </c>
      <c r="D36" s="109" t="s">
        <v>158</v>
      </c>
      <c r="E36" s="187" t="s">
        <v>571</v>
      </c>
      <c r="F36" s="188">
        <v>202794000</v>
      </c>
      <c r="G36" s="189" t="s">
        <v>146</v>
      </c>
    </row>
    <row r="37" spans="1:7" ht="27" customHeight="1">
      <c r="A37" s="109" t="str">
        <f>IF(ISBLANK(B37),"",COUNTA($B$5:B37))</f>
        <v/>
      </c>
      <c r="B37" s="207"/>
      <c r="C37" s="179"/>
      <c r="D37" s="109"/>
      <c r="E37" s="180"/>
      <c r="F37" s="193">
        <f>F38+F39</f>
        <v>418131000</v>
      </c>
      <c r="G37" s="245" t="s">
        <v>87</v>
      </c>
    </row>
    <row r="38" spans="1:7" ht="63">
      <c r="A38" s="109">
        <f>IF(ISBLANK(B38),"",COUNTA($B$5:B38))</f>
        <v>27</v>
      </c>
      <c r="B38" s="207" t="s">
        <v>567</v>
      </c>
      <c r="C38" s="179" t="s">
        <v>572</v>
      </c>
      <c r="D38" s="109" t="s">
        <v>158</v>
      </c>
      <c r="E38" s="187" t="s">
        <v>571</v>
      </c>
      <c r="F38" s="188">
        <v>208131000</v>
      </c>
      <c r="G38" s="189" t="s">
        <v>87</v>
      </c>
    </row>
    <row r="39" spans="1:7" ht="73.5">
      <c r="A39" s="109">
        <f>IF(ISBLANK(B39),"",COUNTA($B$5:B39))</f>
        <v>28</v>
      </c>
      <c r="B39" s="207" t="s">
        <v>567</v>
      </c>
      <c r="C39" s="179" t="s">
        <v>573</v>
      </c>
      <c r="D39" s="109" t="s">
        <v>158</v>
      </c>
      <c r="E39" s="187" t="s">
        <v>574</v>
      </c>
      <c r="F39" s="188">
        <v>210000000</v>
      </c>
      <c r="G39" s="189" t="s">
        <v>87</v>
      </c>
    </row>
    <row r="40" spans="1:7" ht="73.5">
      <c r="A40" s="109">
        <f>IF(ISBLANK(B40),"",COUNTA($B$5:B40))</f>
        <v>29</v>
      </c>
      <c r="B40" s="207" t="s">
        <v>567</v>
      </c>
      <c r="C40" s="179" t="s">
        <v>575</v>
      </c>
      <c r="D40" s="109" t="s">
        <v>158</v>
      </c>
      <c r="E40" s="180" t="s">
        <v>576</v>
      </c>
      <c r="F40" s="193">
        <v>605000000</v>
      </c>
      <c r="G40" s="245" t="s">
        <v>88</v>
      </c>
    </row>
    <row r="41" spans="1:7" ht="73.5">
      <c r="A41" s="109">
        <f>IF(ISBLANK(B41),"",COUNTA($B$5:B41))</f>
        <v>30</v>
      </c>
      <c r="B41" s="207" t="s">
        <v>510</v>
      </c>
      <c r="C41" s="179" t="s">
        <v>577</v>
      </c>
      <c r="D41" s="109" t="s">
        <v>158</v>
      </c>
      <c r="E41" s="180" t="s">
        <v>578</v>
      </c>
      <c r="F41" s="193">
        <v>120000000</v>
      </c>
      <c r="G41" s="245" t="s">
        <v>89</v>
      </c>
    </row>
    <row r="42" spans="1:7" ht="21" customHeight="1">
      <c r="A42" s="109" t="str">
        <f>IF(ISBLANK(B42),"",COUNTA($B$5:B42))</f>
        <v/>
      </c>
      <c r="B42" s="207"/>
      <c r="C42" s="179"/>
      <c r="D42" s="109"/>
      <c r="E42" s="180"/>
      <c r="F42" s="193">
        <f>F43+F44</f>
        <v>81270000</v>
      </c>
      <c r="G42" s="186" t="s">
        <v>90</v>
      </c>
    </row>
    <row r="43" spans="1:7" ht="63">
      <c r="A43" s="109">
        <f>IF(ISBLANK(B43),"",COUNTA($B$5:B43))</f>
        <v>31</v>
      </c>
      <c r="B43" s="207" t="s">
        <v>567</v>
      </c>
      <c r="C43" s="179" t="s">
        <v>579</v>
      </c>
      <c r="D43" s="109" t="s">
        <v>158</v>
      </c>
      <c r="E43" s="187" t="s">
        <v>571</v>
      </c>
      <c r="F43" s="188">
        <v>31270000</v>
      </c>
      <c r="G43" s="189" t="s">
        <v>90</v>
      </c>
    </row>
    <row r="44" spans="1:7" ht="63">
      <c r="A44" s="109">
        <f>IF(ISBLANK(B44),"",COUNTA($B$5:B44))</f>
        <v>32</v>
      </c>
      <c r="B44" s="207" t="s">
        <v>580</v>
      </c>
      <c r="C44" s="179" t="s">
        <v>581</v>
      </c>
      <c r="D44" s="109" t="s">
        <v>158</v>
      </c>
      <c r="E44" s="187" t="s">
        <v>582</v>
      </c>
      <c r="F44" s="188">
        <v>50000000</v>
      </c>
      <c r="G44" s="189" t="s">
        <v>90</v>
      </c>
    </row>
    <row r="45" spans="1:7" ht="21">
      <c r="A45" s="109" t="str">
        <f>IF(ISBLANK(B45),"",COUNTA($B$5:B45))</f>
        <v/>
      </c>
      <c r="B45" s="207"/>
      <c r="C45" s="179"/>
      <c r="D45" s="109"/>
      <c r="E45" s="187"/>
      <c r="F45" s="194">
        <f>F46+F47</f>
        <v>276150000</v>
      </c>
      <c r="G45" s="186" t="s">
        <v>91</v>
      </c>
    </row>
    <row r="46" spans="1:7" ht="63">
      <c r="A46" s="109">
        <f>IF(ISBLANK(B46),"",COUNTA($B$5:B46))</f>
        <v>33</v>
      </c>
      <c r="B46" s="207" t="s">
        <v>567</v>
      </c>
      <c r="C46" s="179" t="s">
        <v>583</v>
      </c>
      <c r="D46" s="109" t="s">
        <v>158</v>
      </c>
      <c r="E46" s="187" t="s">
        <v>571</v>
      </c>
      <c r="F46" s="188">
        <v>61150000</v>
      </c>
      <c r="G46" s="189" t="s">
        <v>91</v>
      </c>
    </row>
    <row r="47" spans="1:7" ht="63">
      <c r="A47" s="109">
        <f>IF(ISBLANK(B47),"",COUNTA($B$5:B47))</f>
        <v>34</v>
      </c>
      <c r="B47" s="207" t="s">
        <v>580</v>
      </c>
      <c r="C47" s="179" t="s">
        <v>584</v>
      </c>
      <c r="D47" s="109" t="s">
        <v>158</v>
      </c>
      <c r="E47" s="187" t="s">
        <v>585</v>
      </c>
      <c r="F47" s="188">
        <v>215000000</v>
      </c>
      <c r="G47" s="189" t="s">
        <v>91</v>
      </c>
    </row>
    <row r="48" spans="1:7" ht="21">
      <c r="A48" s="109" t="str">
        <f>IF(ISBLANK(B48),"",COUNTA($B$5:B48))</f>
        <v/>
      </c>
      <c r="B48" s="207"/>
      <c r="C48" s="179"/>
      <c r="D48" s="109"/>
      <c r="E48" s="187"/>
      <c r="F48" s="194">
        <f>F49+F50</f>
        <v>86416000</v>
      </c>
      <c r="G48" s="186" t="s">
        <v>96</v>
      </c>
    </row>
    <row r="49" spans="1:9" ht="46.5" customHeight="1">
      <c r="A49" s="109">
        <f>IF(ISBLANK(B49),"",COUNTA($B$5:B49))</f>
        <v>35</v>
      </c>
      <c r="B49" s="207" t="s">
        <v>580</v>
      </c>
      <c r="C49" s="179" t="s">
        <v>586</v>
      </c>
      <c r="D49" s="109" t="s">
        <v>158</v>
      </c>
      <c r="E49" s="187" t="s">
        <v>587</v>
      </c>
      <c r="F49" s="188">
        <v>22701600</v>
      </c>
      <c r="G49" s="189" t="s">
        <v>96</v>
      </c>
    </row>
    <row r="50" spans="1:9" ht="21">
      <c r="A50" s="109" t="str">
        <f>IF(ISBLANK(B50),"",COUNTA($B$5:B50))</f>
        <v/>
      </c>
      <c r="B50" s="207"/>
      <c r="C50" s="179"/>
      <c r="D50" s="109"/>
      <c r="E50" s="182" t="s">
        <v>521</v>
      </c>
      <c r="F50" s="191">
        <v>63714400</v>
      </c>
      <c r="G50" s="331" t="s">
        <v>96</v>
      </c>
    </row>
    <row r="51" spans="1:9" ht="52.5">
      <c r="A51" s="109">
        <f>IF(ISBLANK(B51),"",COUNTA($B$5:B51))</f>
        <v>36</v>
      </c>
      <c r="B51" s="207" t="s">
        <v>580</v>
      </c>
      <c r="C51" s="179" t="s">
        <v>588</v>
      </c>
      <c r="D51" s="109" t="s">
        <v>158</v>
      </c>
      <c r="E51" s="187" t="s">
        <v>589</v>
      </c>
      <c r="F51" s="194">
        <v>75000000</v>
      </c>
      <c r="G51" s="186" t="s">
        <v>590</v>
      </c>
    </row>
    <row r="52" spans="1:9" ht="31.5">
      <c r="A52" s="109" t="str">
        <f>IF(ISBLANK(B52),"",COUNTA($B$5:B52))</f>
        <v/>
      </c>
      <c r="B52" s="207"/>
      <c r="C52" s="179"/>
      <c r="D52" s="109"/>
      <c r="E52" s="187"/>
      <c r="F52" s="194">
        <f>F53+F54</f>
        <v>39905800</v>
      </c>
      <c r="G52" s="186" t="s">
        <v>106</v>
      </c>
    </row>
    <row r="53" spans="1:9" ht="52.5">
      <c r="A53" s="109">
        <f>IF(ISBLANK(B53),"",COUNTA($B$5:B53))</f>
        <v>37</v>
      </c>
      <c r="B53" s="207" t="s">
        <v>580</v>
      </c>
      <c r="C53" s="179" t="s">
        <v>591</v>
      </c>
      <c r="D53" s="109" t="s">
        <v>158</v>
      </c>
      <c r="E53" s="187" t="s">
        <v>592</v>
      </c>
      <c r="F53" s="188">
        <v>25788000</v>
      </c>
      <c r="G53" s="189" t="s">
        <v>106</v>
      </c>
    </row>
    <row r="54" spans="1:9" ht="21">
      <c r="A54" s="109" t="str">
        <f>IF(ISBLANK(B54),"",COUNTA($B$5:B54))</f>
        <v/>
      </c>
      <c r="B54" s="207"/>
      <c r="C54" s="179"/>
      <c r="D54" s="109"/>
      <c r="E54" s="182" t="s">
        <v>521</v>
      </c>
      <c r="F54" s="191">
        <v>14117800</v>
      </c>
      <c r="G54" s="331" t="s">
        <v>106</v>
      </c>
    </row>
    <row r="55" spans="1:9" ht="52.5">
      <c r="A55" s="109" t="str">
        <f>IF(ISBLANK(B55),"",COUNTA($B$5:B55))</f>
        <v/>
      </c>
      <c r="B55" s="207"/>
      <c r="C55" s="179"/>
      <c r="D55" s="109"/>
      <c r="E55" s="179"/>
      <c r="F55" s="193">
        <f>F56+F57+F58+F59+F60</f>
        <v>1547981280</v>
      </c>
      <c r="G55" s="245" t="s">
        <v>108</v>
      </c>
    </row>
    <row r="56" spans="1:9" ht="73.5">
      <c r="A56" s="109">
        <f>IF(ISBLANK(B56),"",COUNTA($B$5:B56))</f>
        <v>38</v>
      </c>
      <c r="B56" s="207" t="s">
        <v>593</v>
      </c>
      <c r="C56" s="179" t="s">
        <v>594</v>
      </c>
      <c r="D56" s="109" t="s">
        <v>158</v>
      </c>
      <c r="E56" s="180" t="s">
        <v>595</v>
      </c>
      <c r="F56" s="185">
        <v>2381280</v>
      </c>
      <c r="G56" s="247" t="s">
        <v>108</v>
      </c>
    </row>
    <row r="57" spans="1:9" ht="52.5">
      <c r="A57" s="109">
        <f>IF(ISBLANK(B57),"",COUNTA($B$5:B57))</f>
        <v>39</v>
      </c>
      <c r="B57" s="207" t="s">
        <v>596</v>
      </c>
      <c r="C57" s="179" t="s">
        <v>597</v>
      </c>
      <c r="D57" s="109" t="s">
        <v>158</v>
      </c>
      <c r="E57" s="180" t="s">
        <v>598</v>
      </c>
      <c r="F57" s="185">
        <v>455500000</v>
      </c>
      <c r="G57" s="247" t="s">
        <v>108</v>
      </c>
      <c r="I57" s="208"/>
    </row>
    <row r="58" spans="1:9" ht="52.5">
      <c r="A58" s="109">
        <f>IF(ISBLANK(B58),"",COUNTA($B$5:B58))</f>
        <v>40</v>
      </c>
      <c r="B58" s="207" t="s">
        <v>596</v>
      </c>
      <c r="C58" s="179" t="s">
        <v>599</v>
      </c>
      <c r="D58" s="109" t="s">
        <v>158</v>
      </c>
      <c r="E58" s="180" t="s">
        <v>600</v>
      </c>
      <c r="F58" s="185">
        <v>525800000</v>
      </c>
      <c r="G58" s="247" t="s">
        <v>108</v>
      </c>
    </row>
    <row r="59" spans="1:9" ht="48.75" customHeight="1">
      <c r="A59" s="109">
        <f>IF(ISBLANK(B59),"",COUNTA($B$5:B59))</f>
        <v>41</v>
      </c>
      <c r="B59" s="207" t="s">
        <v>596</v>
      </c>
      <c r="C59" s="179" t="s">
        <v>601</v>
      </c>
      <c r="D59" s="109" t="s">
        <v>158</v>
      </c>
      <c r="E59" s="180" t="s">
        <v>602</v>
      </c>
      <c r="F59" s="185">
        <v>213900000</v>
      </c>
      <c r="G59" s="247" t="s">
        <v>108</v>
      </c>
    </row>
    <row r="60" spans="1:9" ht="48.75" customHeight="1">
      <c r="A60" s="109">
        <f>IF(ISBLANK(B60),"",COUNTA($B$5:B60))</f>
        <v>42</v>
      </c>
      <c r="B60" s="207" t="s">
        <v>596</v>
      </c>
      <c r="C60" s="179" t="s">
        <v>603</v>
      </c>
      <c r="D60" s="109" t="s">
        <v>158</v>
      </c>
      <c r="E60" s="180" t="s">
        <v>604</v>
      </c>
      <c r="F60" s="185">
        <v>350400000</v>
      </c>
      <c r="G60" s="247" t="s">
        <v>108</v>
      </c>
    </row>
    <row r="61" spans="1:9" ht="52.5">
      <c r="A61" s="109" t="str">
        <f>IF(ISBLANK(B61),"",COUNTA($B$5:B61))</f>
        <v/>
      </c>
      <c r="B61" s="207"/>
      <c r="C61" s="179"/>
      <c r="D61" s="109"/>
      <c r="E61" s="180"/>
      <c r="F61" s="193">
        <f>F62+F63+F64</f>
        <v>13020000</v>
      </c>
      <c r="G61" s="245" t="s">
        <v>109</v>
      </c>
    </row>
    <row r="62" spans="1:9" ht="42">
      <c r="A62" s="109">
        <f>IF(ISBLANK(B62),"",COUNTA($B$5:B62))</f>
        <v>43</v>
      </c>
      <c r="B62" s="207" t="s">
        <v>580</v>
      </c>
      <c r="C62" s="179" t="s">
        <v>605</v>
      </c>
      <c r="D62" s="109" t="s">
        <v>158</v>
      </c>
      <c r="E62" s="180" t="s">
        <v>606</v>
      </c>
      <c r="F62" s="185">
        <v>4340000</v>
      </c>
      <c r="G62" s="247" t="s">
        <v>109</v>
      </c>
    </row>
    <row r="63" spans="1:9" ht="42">
      <c r="A63" s="109">
        <f>IF(ISBLANK(B63),"",COUNTA($B$5:B63))</f>
        <v>44</v>
      </c>
      <c r="B63" s="207" t="s">
        <v>580</v>
      </c>
      <c r="C63" s="179" t="s">
        <v>607</v>
      </c>
      <c r="D63" s="109" t="s">
        <v>158</v>
      </c>
      <c r="E63" s="180" t="s">
        <v>608</v>
      </c>
      <c r="F63" s="185">
        <v>4340000</v>
      </c>
      <c r="G63" s="247" t="s">
        <v>109</v>
      </c>
    </row>
    <row r="64" spans="1:9" ht="52.5">
      <c r="A64" s="109">
        <f>IF(ISBLANK(B64),"",COUNTA($B$5:B64))</f>
        <v>45</v>
      </c>
      <c r="B64" s="207" t="s">
        <v>580</v>
      </c>
      <c r="C64" s="179" t="s">
        <v>609</v>
      </c>
      <c r="D64" s="109" t="s">
        <v>158</v>
      </c>
      <c r="E64" s="180" t="s">
        <v>610</v>
      </c>
      <c r="F64" s="185">
        <v>4340000</v>
      </c>
      <c r="G64" s="247" t="s">
        <v>109</v>
      </c>
    </row>
    <row r="65" spans="1:18" ht="63">
      <c r="A65" s="109">
        <f>IF(ISBLANK(B65),"",COUNTA($B$5:B65))</f>
        <v>46</v>
      </c>
      <c r="B65" s="207" t="s">
        <v>529</v>
      </c>
      <c r="C65" s="179" t="s">
        <v>611</v>
      </c>
      <c r="D65" s="109" t="s">
        <v>158</v>
      </c>
      <c r="E65" s="187" t="s">
        <v>612</v>
      </c>
      <c r="F65" s="194">
        <v>17400000</v>
      </c>
      <c r="G65" s="186" t="s">
        <v>112</v>
      </c>
    </row>
    <row r="66" spans="1:18" ht="42">
      <c r="A66" s="109" t="str">
        <f>IF(ISBLANK(B66),"",COUNTA($B$5:B66))</f>
        <v/>
      </c>
      <c r="B66" s="207"/>
      <c r="C66" s="179"/>
      <c r="D66" s="109"/>
      <c r="E66" s="187"/>
      <c r="F66" s="194">
        <f>F67+F68+F69+F70</f>
        <v>173964980</v>
      </c>
      <c r="G66" s="186" t="s">
        <v>116</v>
      </c>
    </row>
    <row r="67" spans="1:18" ht="39.75" customHeight="1">
      <c r="A67" s="109">
        <f>IF(ISBLANK(B67),"",COUNTA($B$5:B67))</f>
        <v>47</v>
      </c>
      <c r="B67" s="207" t="s">
        <v>526</v>
      </c>
      <c r="C67" s="179" t="s">
        <v>613</v>
      </c>
      <c r="D67" s="109" t="s">
        <v>158</v>
      </c>
      <c r="E67" s="187" t="s">
        <v>614</v>
      </c>
      <c r="F67" s="188">
        <v>50000000</v>
      </c>
      <c r="G67" s="189" t="s">
        <v>116</v>
      </c>
    </row>
    <row r="68" spans="1:18" ht="39.75" customHeight="1">
      <c r="A68" s="109">
        <f>IF(ISBLANK(B68),"",COUNTA($B$5:B68))</f>
        <v>48</v>
      </c>
      <c r="B68" s="207" t="s">
        <v>615</v>
      </c>
      <c r="C68" s="179" t="s">
        <v>616</v>
      </c>
      <c r="D68" s="109" t="s">
        <v>158</v>
      </c>
      <c r="E68" s="187" t="s">
        <v>617</v>
      </c>
      <c r="F68" s="188">
        <v>25000000</v>
      </c>
      <c r="G68" s="189" t="s">
        <v>116</v>
      </c>
    </row>
    <row r="69" spans="1:18" ht="63">
      <c r="A69" s="109">
        <f>IF(ISBLANK(B69),"",COUNTA($B$5:B69))</f>
        <v>49</v>
      </c>
      <c r="B69" s="207" t="s">
        <v>615</v>
      </c>
      <c r="C69" s="179" t="s">
        <v>618</v>
      </c>
      <c r="D69" s="109" t="s">
        <v>158</v>
      </c>
      <c r="E69" s="187" t="s">
        <v>619</v>
      </c>
      <c r="F69" s="188">
        <v>94016731</v>
      </c>
      <c r="G69" s="189" t="s">
        <v>116</v>
      </c>
    </row>
    <row r="70" spans="1:18" ht="75" customHeight="1">
      <c r="A70" s="109">
        <f>IF(ISBLANK(B70),"",COUNTA($B$5:B70))</f>
        <v>50</v>
      </c>
      <c r="B70" s="207" t="s">
        <v>615</v>
      </c>
      <c r="C70" s="179" t="s">
        <v>620</v>
      </c>
      <c r="D70" s="109" t="s">
        <v>158</v>
      </c>
      <c r="E70" s="187" t="s">
        <v>621</v>
      </c>
      <c r="F70" s="188">
        <v>4948249</v>
      </c>
      <c r="G70" s="189" t="s">
        <v>116</v>
      </c>
    </row>
    <row r="71" spans="1:18" ht="24" customHeight="1">
      <c r="A71" s="109" t="str">
        <f>IF(ISBLANK(B71),"",COUNTA($B$5:B71))</f>
        <v/>
      </c>
      <c r="B71" s="207"/>
      <c r="C71" s="179"/>
      <c r="D71" s="109"/>
      <c r="E71" s="187"/>
      <c r="F71" s="194">
        <f>F72+F73+F74+F75+F76+F77</f>
        <v>356020995</v>
      </c>
      <c r="G71" s="186" t="s">
        <v>119</v>
      </c>
      <c r="I71" s="208">
        <f>F72+F73+F74+F75+F76</f>
        <v>213659195</v>
      </c>
    </row>
    <row r="72" spans="1:18" ht="63">
      <c r="A72" s="109">
        <f>IF(ISBLANK(B72),"",COUNTA($B$5:B72))</f>
        <v>51</v>
      </c>
      <c r="B72" s="207" t="s">
        <v>529</v>
      </c>
      <c r="C72" s="179" t="s">
        <v>622</v>
      </c>
      <c r="D72" s="109" t="s">
        <v>158</v>
      </c>
      <c r="E72" s="187" t="s">
        <v>623</v>
      </c>
      <c r="F72" s="188">
        <v>41400000</v>
      </c>
      <c r="G72" s="189" t="s">
        <v>119</v>
      </c>
      <c r="I72" s="336"/>
    </row>
    <row r="73" spans="1:18" ht="73.5">
      <c r="A73" s="109">
        <f>IF(ISBLANK(B73),"",COUNTA($B$5:B73))</f>
        <v>52</v>
      </c>
      <c r="B73" s="207" t="s">
        <v>615</v>
      </c>
      <c r="C73" s="179" t="s">
        <v>624</v>
      </c>
      <c r="D73" s="109" t="s">
        <v>158</v>
      </c>
      <c r="E73" s="187" t="s">
        <v>625</v>
      </c>
      <c r="F73" s="188">
        <v>24975000</v>
      </c>
      <c r="G73" s="189" t="s">
        <v>119</v>
      </c>
      <c r="I73" s="336"/>
    </row>
    <row r="74" spans="1:18" ht="63">
      <c r="A74" s="109">
        <f>IF(ISBLANK(B74),"",COUNTA($B$5:B74))</f>
        <v>53</v>
      </c>
      <c r="B74" s="207" t="s">
        <v>615</v>
      </c>
      <c r="C74" s="179" t="s">
        <v>626</v>
      </c>
      <c r="D74" s="109" t="s">
        <v>158</v>
      </c>
      <c r="E74" s="187" t="s">
        <v>627</v>
      </c>
      <c r="F74" s="188">
        <v>13280000</v>
      </c>
      <c r="G74" s="189" t="s">
        <v>119</v>
      </c>
      <c r="I74" s="336"/>
    </row>
    <row r="75" spans="1:18" ht="73.5">
      <c r="A75" s="109">
        <f>IF(ISBLANK(B75),"",COUNTA($B$5:B75))</f>
        <v>54</v>
      </c>
      <c r="B75" s="207" t="s">
        <v>537</v>
      </c>
      <c r="C75" s="179" t="s">
        <v>628</v>
      </c>
      <c r="D75" s="109" t="s">
        <v>158</v>
      </c>
      <c r="E75" s="187" t="s">
        <v>629</v>
      </c>
      <c r="F75" s="188">
        <v>61990725</v>
      </c>
      <c r="G75" s="189" t="s">
        <v>119</v>
      </c>
      <c r="I75" s="336"/>
    </row>
    <row r="76" spans="1:18" ht="63">
      <c r="A76" s="109">
        <f>IF(ISBLANK(B76),"",COUNTA($B$5:B76))</f>
        <v>55</v>
      </c>
      <c r="B76" s="207" t="s">
        <v>567</v>
      </c>
      <c r="C76" s="179" t="s">
        <v>630</v>
      </c>
      <c r="D76" s="109" t="s">
        <v>158</v>
      </c>
      <c r="E76" s="187" t="s">
        <v>631</v>
      </c>
      <c r="F76" s="188">
        <v>72013470</v>
      </c>
      <c r="G76" s="189" t="s">
        <v>119</v>
      </c>
      <c r="I76" s="336"/>
      <c r="K76" t="s">
        <v>193</v>
      </c>
    </row>
    <row r="77" spans="1:18" ht="21">
      <c r="A77" s="109"/>
      <c r="B77" s="207"/>
      <c r="C77" s="179"/>
      <c r="D77" s="109"/>
      <c r="E77" s="182" t="s">
        <v>521</v>
      </c>
      <c r="F77" s="191">
        <v>142361800</v>
      </c>
      <c r="G77" s="192" t="s">
        <v>119</v>
      </c>
      <c r="I77" s="336"/>
    </row>
    <row r="78" spans="1:18" ht="42">
      <c r="A78" s="209">
        <v>56</v>
      </c>
      <c r="B78" s="210" t="s">
        <v>507</v>
      </c>
      <c r="C78" s="182" t="s">
        <v>632</v>
      </c>
      <c r="D78" s="209" t="s">
        <v>340</v>
      </c>
      <c r="E78" s="199" t="s">
        <v>633</v>
      </c>
      <c r="F78" s="332">
        <v>490740400</v>
      </c>
      <c r="G78" s="333"/>
    </row>
    <row r="79" spans="1:18" ht="31.5">
      <c r="A79" s="209"/>
      <c r="B79" s="210"/>
      <c r="C79" s="182"/>
      <c r="D79" s="182"/>
      <c r="E79" s="184"/>
      <c r="F79" s="191">
        <v>11992500</v>
      </c>
      <c r="G79" s="184" t="s">
        <v>22</v>
      </c>
      <c r="H79" s="334"/>
    </row>
    <row r="80" spans="1:18" ht="21">
      <c r="A80" s="209"/>
      <c r="B80" s="210"/>
      <c r="C80" s="182"/>
      <c r="D80" s="182"/>
      <c r="E80" s="184"/>
      <c r="F80" s="191">
        <v>69443800</v>
      </c>
      <c r="G80" s="184" t="s">
        <v>452</v>
      </c>
      <c r="H80" s="334"/>
      <c r="I80" s="317"/>
      <c r="J80" s="317"/>
      <c r="K80" s="317"/>
      <c r="L80" s="317"/>
      <c r="M80" s="317"/>
      <c r="N80" s="317"/>
      <c r="O80" s="317"/>
      <c r="P80" s="317"/>
      <c r="Q80" s="317"/>
      <c r="R80" s="283"/>
    </row>
    <row r="81" spans="1:17" ht="31.5">
      <c r="A81" s="209"/>
      <c r="B81" s="210"/>
      <c r="C81" s="182"/>
      <c r="D81" s="182"/>
      <c r="E81" s="184"/>
      <c r="F81" s="191">
        <v>30008300</v>
      </c>
      <c r="G81" s="184" t="s">
        <v>295</v>
      </c>
      <c r="H81" s="334"/>
      <c r="I81" s="317"/>
      <c r="J81" s="317"/>
      <c r="K81" s="317"/>
      <c r="L81" s="317"/>
      <c r="M81" s="317"/>
      <c r="N81" s="317"/>
      <c r="O81" s="317"/>
      <c r="P81" s="283"/>
    </row>
    <row r="82" spans="1:17" ht="21">
      <c r="A82" s="209"/>
      <c r="B82" s="210"/>
      <c r="C82" s="182"/>
      <c r="D82" s="182"/>
      <c r="E82" s="184"/>
      <c r="F82" s="191">
        <v>17274400</v>
      </c>
      <c r="G82" s="184" t="s">
        <v>301</v>
      </c>
      <c r="H82" s="334"/>
      <c r="I82" s="317"/>
      <c r="J82" s="317"/>
      <c r="K82" s="283"/>
    </row>
    <row r="83" spans="1:17" ht="21">
      <c r="A83" s="209"/>
      <c r="B83" s="210"/>
      <c r="C83" s="182"/>
      <c r="D83" s="182"/>
      <c r="E83" s="184"/>
      <c r="F83" s="191">
        <v>68560000</v>
      </c>
      <c r="G83" s="184" t="s">
        <v>461</v>
      </c>
      <c r="H83" s="334"/>
      <c r="I83" s="317"/>
      <c r="J83" s="317"/>
      <c r="K83" s="317"/>
      <c r="L83" s="317"/>
      <c r="M83" s="317"/>
      <c r="N83" s="317"/>
      <c r="O83" s="317"/>
      <c r="P83" s="317"/>
      <c r="Q83" s="283"/>
    </row>
    <row r="84" spans="1:17" ht="21">
      <c r="A84" s="209"/>
      <c r="B84" s="210"/>
      <c r="C84" s="182"/>
      <c r="D84" s="182"/>
      <c r="E84" s="184"/>
      <c r="F84" s="191">
        <v>7734400</v>
      </c>
      <c r="G84" s="184" t="s">
        <v>322</v>
      </c>
      <c r="H84" s="334"/>
      <c r="I84" s="317"/>
      <c r="J84" s="317"/>
      <c r="K84" s="283"/>
    </row>
    <row r="85" spans="1:17" ht="21">
      <c r="A85" s="209"/>
      <c r="B85" s="210"/>
      <c r="C85" s="182"/>
      <c r="D85" s="182"/>
      <c r="E85" s="184"/>
      <c r="F85" s="191">
        <v>3983000</v>
      </c>
      <c r="G85" s="184" t="s">
        <v>94</v>
      </c>
      <c r="H85" s="334"/>
    </row>
    <row r="86" spans="1:17" ht="21">
      <c r="A86" s="209"/>
      <c r="B86" s="210"/>
      <c r="C86" s="182"/>
      <c r="D86" s="182"/>
      <c r="E86" s="184"/>
      <c r="F86" s="191">
        <v>63714400</v>
      </c>
      <c r="G86" s="192" t="s">
        <v>96</v>
      </c>
      <c r="H86" s="334"/>
      <c r="I86" s="317"/>
      <c r="J86" s="317"/>
      <c r="K86" s="317"/>
      <c r="L86" s="317"/>
      <c r="M86" s="317"/>
      <c r="N86" s="283"/>
    </row>
    <row r="87" spans="1:17" ht="21">
      <c r="A87" s="209"/>
      <c r="B87" s="210"/>
      <c r="C87" s="182"/>
      <c r="D87" s="182"/>
      <c r="E87" s="192"/>
      <c r="F87" s="203">
        <v>15300000</v>
      </c>
      <c r="G87" s="192" t="s">
        <v>103</v>
      </c>
      <c r="H87" s="334"/>
      <c r="I87" s="317"/>
      <c r="J87" s="317"/>
      <c r="K87" s="283"/>
    </row>
    <row r="88" spans="1:17" ht="21">
      <c r="A88" s="209"/>
      <c r="B88" s="210"/>
      <c r="C88" s="182"/>
      <c r="D88" s="182"/>
      <c r="E88" s="190"/>
      <c r="F88" s="191">
        <v>9600000</v>
      </c>
      <c r="G88" s="184" t="s">
        <v>104</v>
      </c>
      <c r="H88" s="334"/>
    </row>
    <row r="89" spans="1:17" ht="21">
      <c r="A89" s="209"/>
      <c r="B89" s="210"/>
      <c r="C89" s="182"/>
      <c r="D89" s="182"/>
      <c r="E89" s="190"/>
      <c r="F89" s="191">
        <v>14117800</v>
      </c>
      <c r="G89" s="184" t="s">
        <v>106</v>
      </c>
      <c r="H89" s="334"/>
      <c r="I89" s="317"/>
      <c r="J89" s="317"/>
      <c r="K89" s="317"/>
      <c r="L89" s="317"/>
      <c r="M89" s="317"/>
      <c r="N89" s="283"/>
    </row>
    <row r="90" spans="1:17" ht="21">
      <c r="A90" s="209"/>
      <c r="B90" s="210"/>
      <c r="C90" s="182"/>
      <c r="D90" s="182"/>
      <c r="E90" s="190"/>
      <c r="F90" s="191">
        <v>36650000</v>
      </c>
      <c r="G90" s="184" t="s">
        <v>118</v>
      </c>
      <c r="H90" s="334"/>
      <c r="I90" s="317"/>
      <c r="J90" s="317"/>
      <c r="K90" s="317"/>
      <c r="L90" s="317"/>
      <c r="M90" s="317"/>
      <c r="N90" s="317"/>
      <c r="O90" s="283"/>
    </row>
    <row r="91" spans="1:17" ht="21">
      <c r="A91" s="209"/>
      <c r="B91" s="210"/>
      <c r="C91" s="182"/>
      <c r="D91" s="182"/>
      <c r="E91" s="190"/>
      <c r="F91" s="191">
        <v>142361800</v>
      </c>
      <c r="G91" s="184" t="s">
        <v>119</v>
      </c>
      <c r="H91" s="334"/>
      <c r="I91" s="337"/>
      <c r="J91" s="337"/>
      <c r="K91" s="337"/>
      <c r="L91" s="337"/>
      <c r="M91" s="337"/>
      <c r="N91" s="337"/>
      <c r="O91" s="337"/>
      <c r="P91" s="337"/>
      <c r="Q91" s="338"/>
    </row>
    <row r="93" spans="1:17">
      <c r="B93" s="815" t="s">
        <v>16</v>
      </c>
      <c r="C93" s="815"/>
      <c r="D93" s="125">
        <v>93989962777</v>
      </c>
    </row>
    <row r="94" spans="1:17" ht="22.5" customHeight="1">
      <c r="B94" s="834" t="s">
        <v>22</v>
      </c>
      <c r="C94" s="834"/>
      <c r="D94" s="335">
        <v>17845962</v>
      </c>
      <c r="E94" s="208">
        <f>D94+D95</f>
        <v>29838462</v>
      </c>
      <c r="I94"/>
    </row>
    <row r="95" spans="1:17" ht="22.5" customHeight="1">
      <c r="B95" s="835" t="s">
        <v>22</v>
      </c>
      <c r="C95" s="835"/>
      <c r="D95" s="191">
        <v>11992500</v>
      </c>
      <c r="I95"/>
    </row>
    <row r="96" spans="1:17">
      <c r="B96" s="793" t="s">
        <v>32</v>
      </c>
      <c r="C96" s="793"/>
      <c r="D96" s="200">
        <v>107018200</v>
      </c>
      <c r="I96"/>
    </row>
    <row r="97" spans="2:9">
      <c r="B97" s="793" t="s">
        <v>34</v>
      </c>
      <c r="C97" s="793"/>
      <c r="D97" s="7">
        <v>94433500</v>
      </c>
      <c r="I97"/>
    </row>
    <row r="98" spans="2:9">
      <c r="B98" s="793" t="s">
        <v>42</v>
      </c>
      <c r="C98" s="793"/>
      <c r="D98" s="7">
        <v>34147332</v>
      </c>
      <c r="I98"/>
    </row>
    <row r="99" spans="2:9">
      <c r="B99" s="793" t="s">
        <v>43</v>
      </c>
      <c r="C99" s="793"/>
      <c r="D99" s="7">
        <v>87840000</v>
      </c>
    </row>
    <row r="100" spans="2:9" ht="20.25" customHeight="1">
      <c r="B100" s="792" t="s">
        <v>47</v>
      </c>
      <c r="C100" s="792"/>
      <c r="D100" s="7">
        <v>7279380</v>
      </c>
    </row>
    <row r="101" spans="2:9">
      <c r="B101" s="792" t="s">
        <v>540</v>
      </c>
      <c r="C101" s="792"/>
      <c r="D101" s="7">
        <v>915000000</v>
      </c>
    </row>
    <row r="102" spans="2:9">
      <c r="B102" s="792" t="s">
        <v>543</v>
      </c>
      <c r="C102" s="792"/>
      <c r="D102" s="7">
        <v>1643000000</v>
      </c>
    </row>
    <row r="103" spans="2:9">
      <c r="B103" s="792" t="s">
        <v>546</v>
      </c>
      <c r="C103" s="792"/>
      <c r="D103" s="7">
        <v>100000000</v>
      </c>
    </row>
    <row r="104" spans="2:9">
      <c r="B104" s="792" t="s">
        <v>549</v>
      </c>
      <c r="C104" s="792"/>
      <c r="D104" s="255">
        <v>9669330000</v>
      </c>
    </row>
    <row r="105" spans="2:9">
      <c r="B105" s="836" t="s">
        <v>452</v>
      </c>
      <c r="C105" s="836"/>
      <c r="D105" s="216">
        <v>69443800</v>
      </c>
    </row>
    <row r="106" spans="2:9" ht="22.5" customHeight="1">
      <c r="B106" s="808" t="s">
        <v>295</v>
      </c>
      <c r="C106" s="808"/>
      <c r="D106" s="89">
        <v>4850000</v>
      </c>
      <c r="E106" s="131">
        <f>D106+D107</f>
        <v>34858300</v>
      </c>
    </row>
    <row r="107" spans="2:9" ht="22.5" customHeight="1">
      <c r="B107" s="809" t="s">
        <v>295</v>
      </c>
      <c r="C107" s="809"/>
      <c r="D107" s="191">
        <v>30008300</v>
      </c>
    </row>
    <row r="108" spans="2:9" ht="22.5" customHeight="1">
      <c r="B108" s="837" t="s">
        <v>301</v>
      </c>
      <c r="C108" s="837"/>
      <c r="D108" s="216">
        <v>17274400</v>
      </c>
    </row>
    <row r="109" spans="2:9" ht="17.25" customHeight="1">
      <c r="B109" s="792" t="s">
        <v>557</v>
      </c>
      <c r="C109" s="792"/>
      <c r="D109" s="255">
        <v>450000000</v>
      </c>
    </row>
    <row r="110" spans="2:9" ht="21" customHeight="1">
      <c r="B110" s="792" t="s">
        <v>560</v>
      </c>
      <c r="C110" s="792"/>
      <c r="D110" s="255">
        <v>15000000</v>
      </c>
    </row>
    <row r="111" spans="2:9" ht="18" customHeight="1">
      <c r="B111" s="792" t="s">
        <v>563</v>
      </c>
      <c r="C111" s="792"/>
      <c r="D111" s="255">
        <v>945000000</v>
      </c>
    </row>
    <row r="112" spans="2:9">
      <c r="B112" s="810" t="s">
        <v>461</v>
      </c>
      <c r="C112" s="810"/>
      <c r="D112" s="216">
        <v>68560000</v>
      </c>
    </row>
    <row r="113" spans="2:5" ht="22.5" customHeight="1">
      <c r="B113" s="792" t="s">
        <v>566</v>
      </c>
      <c r="C113" s="792"/>
      <c r="D113" s="7">
        <v>18095000</v>
      </c>
    </row>
    <row r="114" spans="2:5" ht="22.5" customHeight="1">
      <c r="B114" s="810" t="s">
        <v>322</v>
      </c>
      <c r="C114" s="810"/>
      <c r="D114" s="216">
        <v>7734400</v>
      </c>
    </row>
    <row r="115" spans="2:5">
      <c r="B115" s="792" t="s">
        <v>146</v>
      </c>
      <c r="C115" s="792"/>
      <c r="D115" s="255">
        <v>732794000</v>
      </c>
    </row>
    <row r="116" spans="2:5">
      <c r="B116" s="792" t="s">
        <v>87</v>
      </c>
      <c r="C116" s="792"/>
      <c r="D116" s="255">
        <v>418131000</v>
      </c>
    </row>
    <row r="117" spans="2:5" ht="22.5" customHeight="1">
      <c r="B117" s="792" t="s">
        <v>88</v>
      </c>
      <c r="C117" s="792"/>
      <c r="D117" s="255">
        <v>605000000</v>
      </c>
    </row>
    <row r="118" spans="2:5" ht="22.5" customHeight="1">
      <c r="B118" s="792" t="s">
        <v>89</v>
      </c>
      <c r="C118" s="792"/>
      <c r="D118" s="255">
        <v>120000000</v>
      </c>
    </row>
    <row r="119" spans="2:5">
      <c r="B119" s="792" t="s">
        <v>90</v>
      </c>
      <c r="C119" s="792"/>
      <c r="D119" s="255">
        <v>81270000</v>
      </c>
    </row>
    <row r="120" spans="2:5">
      <c r="B120" s="792" t="s">
        <v>91</v>
      </c>
      <c r="C120" s="792"/>
      <c r="D120" s="255">
        <v>276150000</v>
      </c>
    </row>
    <row r="121" spans="2:5">
      <c r="B121" s="838" t="s">
        <v>94</v>
      </c>
      <c r="C121" s="838"/>
      <c r="D121" s="216">
        <v>3983000</v>
      </c>
    </row>
    <row r="122" spans="2:5">
      <c r="B122" s="808" t="s">
        <v>96</v>
      </c>
      <c r="C122" s="808"/>
      <c r="D122" s="185">
        <v>22701600</v>
      </c>
      <c r="E122" s="256">
        <v>86416000</v>
      </c>
    </row>
    <row r="123" spans="2:5">
      <c r="B123" s="839" t="s">
        <v>96</v>
      </c>
      <c r="C123" s="839"/>
      <c r="D123" s="191">
        <v>63714400</v>
      </c>
    </row>
    <row r="124" spans="2:5" ht="18.75" customHeight="1">
      <c r="B124" s="840" t="s">
        <v>590</v>
      </c>
      <c r="C124" s="840"/>
      <c r="D124" s="255">
        <v>75000000</v>
      </c>
    </row>
    <row r="125" spans="2:5" ht="22.5" customHeight="1">
      <c r="B125" s="838" t="s">
        <v>103</v>
      </c>
      <c r="C125" s="838"/>
      <c r="D125" s="235">
        <v>15300000</v>
      </c>
    </row>
    <row r="126" spans="2:5" ht="22.5" customHeight="1">
      <c r="B126" s="838" t="s">
        <v>104</v>
      </c>
      <c r="C126" s="838"/>
      <c r="D126" s="216">
        <v>9600000</v>
      </c>
    </row>
    <row r="127" spans="2:5" ht="22.5" customHeight="1">
      <c r="B127" s="808" t="s">
        <v>106</v>
      </c>
      <c r="C127" s="808"/>
      <c r="D127" s="185">
        <v>25788000</v>
      </c>
      <c r="E127" s="336">
        <v>39905800</v>
      </c>
    </row>
    <row r="128" spans="2:5" ht="22.5" customHeight="1">
      <c r="B128" s="839" t="s">
        <v>106</v>
      </c>
      <c r="C128" s="839"/>
      <c r="D128" s="191">
        <v>14117800</v>
      </c>
    </row>
    <row r="129" spans="2:5" ht="30" customHeight="1">
      <c r="B129" s="792" t="s">
        <v>108</v>
      </c>
      <c r="C129" s="792"/>
      <c r="D129" s="7">
        <v>1547981280</v>
      </c>
    </row>
    <row r="130" spans="2:5" ht="30" customHeight="1">
      <c r="B130" s="792" t="s">
        <v>109</v>
      </c>
      <c r="C130" s="792"/>
      <c r="D130" s="7">
        <v>13020000</v>
      </c>
    </row>
    <row r="131" spans="2:5" ht="22.5" customHeight="1">
      <c r="B131" s="792" t="s">
        <v>112</v>
      </c>
      <c r="C131" s="792"/>
      <c r="D131" s="7">
        <v>17400000</v>
      </c>
    </row>
    <row r="132" spans="2:5" ht="22.5" customHeight="1">
      <c r="B132" s="792" t="s">
        <v>116</v>
      </c>
      <c r="C132" s="792"/>
      <c r="D132" s="7">
        <v>173964980</v>
      </c>
    </row>
    <row r="133" spans="2:5" ht="22.5" customHeight="1">
      <c r="B133" s="841" t="s">
        <v>118</v>
      </c>
      <c r="C133" s="841"/>
      <c r="D133" s="216">
        <v>36650000</v>
      </c>
    </row>
    <row r="134" spans="2:5" ht="22.5" customHeight="1">
      <c r="B134" s="808" t="s">
        <v>119</v>
      </c>
      <c r="C134" s="808"/>
      <c r="D134" s="89">
        <v>213659195</v>
      </c>
      <c r="E134" s="131">
        <f>D134+D135</f>
        <v>356020995</v>
      </c>
    </row>
    <row r="135" spans="2:5" ht="22.5" customHeight="1">
      <c r="B135" s="809" t="s">
        <v>119</v>
      </c>
      <c r="C135" s="809"/>
      <c r="D135" s="191">
        <v>142361800</v>
      </c>
    </row>
    <row r="136" spans="2:5">
      <c r="B136" s="812" t="s">
        <v>122</v>
      </c>
      <c r="C136" s="812"/>
      <c r="D136" s="322">
        <f>SUM(D93:D135)</f>
        <v>112912402606</v>
      </c>
    </row>
    <row r="137" spans="2:5">
      <c r="B137" s="813" t="s">
        <v>347</v>
      </c>
      <c r="C137" s="813"/>
      <c r="D137" s="216">
        <v>490740400</v>
      </c>
    </row>
    <row r="138" spans="2:5">
      <c r="B138" s="814" t="s">
        <v>348</v>
      </c>
      <c r="C138" s="814"/>
      <c r="D138" s="324">
        <f>D136-D137</f>
        <v>112421662206</v>
      </c>
    </row>
    <row r="139" spans="2:5">
      <c r="B139" s="793"/>
      <c r="C139" s="793"/>
    </row>
    <row r="140" spans="2:5">
      <c r="B140" s="793"/>
      <c r="C140" s="793"/>
    </row>
    <row r="141" spans="2:5">
      <c r="B141" s="793"/>
      <c r="C141" s="793"/>
    </row>
    <row r="142" spans="2:5">
      <c r="B142" s="793"/>
      <c r="C142" s="793"/>
    </row>
    <row r="143" spans="2:5">
      <c r="B143" s="793"/>
      <c r="C143" s="793"/>
    </row>
    <row r="144" spans="2:5">
      <c r="B144" s="793"/>
      <c r="C144" s="793"/>
    </row>
    <row r="145" spans="2:3">
      <c r="B145" s="793"/>
      <c r="C145" s="793"/>
    </row>
    <row r="146" spans="2:3">
      <c r="B146" s="793"/>
      <c r="C146" s="793"/>
    </row>
    <row r="147" spans="2:3">
      <c r="B147" s="793"/>
      <c r="C147" s="793"/>
    </row>
    <row r="148" spans="2:3">
      <c r="B148" s="793"/>
      <c r="C148" s="793"/>
    </row>
    <row r="149" spans="2:3">
      <c r="B149" s="793"/>
      <c r="C149" s="793"/>
    </row>
    <row r="150" spans="2:3">
      <c r="B150" s="793"/>
      <c r="C150" s="793"/>
    </row>
    <row r="151" spans="2:3">
      <c r="B151" s="793"/>
      <c r="C151" s="793"/>
    </row>
    <row r="152" spans="2:3">
      <c r="B152" s="793"/>
      <c r="C152" s="793"/>
    </row>
    <row r="153" spans="2:3">
      <c r="B153" s="793"/>
      <c r="C153" s="793"/>
    </row>
    <row r="154" spans="2:3">
      <c r="B154" s="793"/>
      <c r="C154" s="793"/>
    </row>
    <row r="155" spans="2:3">
      <c r="B155" s="793"/>
      <c r="C155" s="793"/>
    </row>
    <row r="156" spans="2:3">
      <c r="B156" s="793"/>
      <c r="C156" s="793"/>
    </row>
    <row r="157" spans="2:3">
      <c r="B157" s="793"/>
      <c r="C157" s="793"/>
    </row>
    <row r="158" spans="2:3">
      <c r="B158" s="793"/>
      <c r="C158" s="793"/>
    </row>
    <row r="159" spans="2:3">
      <c r="B159" s="793"/>
      <c r="C159" s="793"/>
    </row>
    <row r="160" spans="2:3">
      <c r="B160" s="793"/>
      <c r="C160" s="793"/>
    </row>
    <row r="161" spans="2:3">
      <c r="B161" s="793"/>
      <c r="C161" s="793"/>
    </row>
    <row r="162" spans="2:3">
      <c r="B162" s="793"/>
      <c r="C162" s="793"/>
    </row>
    <row r="163" spans="2:3">
      <c r="B163" s="793"/>
      <c r="C163" s="793"/>
    </row>
    <row r="164" spans="2:3">
      <c r="B164" s="793"/>
      <c r="C164" s="793"/>
    </row>
    <row r="165" spans="2:3">
      <c r="B165" s="793"/>
      <c r="C165" s="793"/>
    </row>
    <row r="166" spans="2:3">
      <c r="B166" s="793"/>
      <c r="C166" s="793"/>
    </row>
    <row r="167" spans="2:3">
      <c r="B167" s="793"/>
      <c r="C167" s="793"/>
    </row>
    <row r="168" spans="2:3">
      <c r="B168" s="793"/>
      <c r="C168" s="793"/>
    </row>
    <row r="169" spans="2:3">
      <c r="B169" s="793"/>
      <c r="C169" s="793"/>
    </row>
    <row r="170" spans="2:3">
      <c r="B170" s="793"/>
      <c r="C170" s="793"/>
    </row>
  </sheetData>
  <mergeCells count="79">
    <mergeCell ref="B167:C167"/>
    <mergeCell ref="B168:C168"/>
    <mergeCell ref="B169:C169"/>
    <mergeCell ref="B170:C170"/>
    <mergeCell ref="B162:C162"/>
    <mergeCell ref="B163:C163"/>
    <mergeCell ref="B164:C164"/>
    <mergeCell ref="B165:C165"/>
    <mergeCell ref="B166:C166"/>
    <mergeCell ref="B157:C157"/>
    <mergeCell ref="B158:C158"/>
    <mergeCell ref="B159:C159"/>
    <mergeCell ref="B160:C160"/>
    <mergeCell ref="B161:C161"/>
    <mergeCell ref="B152:C152"/>
    <mergeCell ref="B153:C153"/>
    <mergeCell ref="B154:C154"/>
    <mergeCell ref="B155:C155"/>
    <mergeCell ref="B156:C156"/>
    <mergeCell ref="B147:C147"/>
    <mergeCell ref="B148:C148"/>
    <mergeCell ref="B149:C149"/>
    <mergeCell ref="B150:C150"/>
    <mergeCell ref="B151:C151"/>
    <mergeCell ref="B142:C142"/>
    <mergeCell ref="B143:C143"/>
    <mergeCell ref="B144:C144"/>
    <mergeCell ref="B145:C145"/>
    <mergeCell ref="B146:C146"/>
    <mergeCell ref="B137:C137"/>
    <mergeCell ref="B138:C138"/>
    <mergeCell ref="B139:C139"/>
    <mergeCell ref="B140:C140"/>
    <mergeCell ref="B141:C141"/>
    <mergeCell ref="B132:C132"/>
    <mergeCell ref="B133:C133"/>
    <mergeCell ref="B134:C134"/>
    <mergeCell ref="B135:C135"/>
    <mergeCell ref="B136:C136"/>
    <mergeCell ref="B127:C127"/>
    <mergeCell ref="B128:C128"/>
    <mergeCell ref="B129:C129"/>
    <mergeCell ref="B130:C130"/>
    <mergeCell ref="B131:C131"/>
    <mergeCell ref="B122:C122"/>
    <mergeCell ref="B123:C123"/>
    <mergeCell ref="B124:C124"/>
    <mergeCell ref="B125:C125"/>
    <mergeCell ref="B126:C126"/>
    <mergeCell ref="B117:C117"/>
    <mergeCell ref="B118:C118"/>
    <mergeCell ref="B119:C119"/>
    <mergeCell ref="B120:C120"/>
    <mergeCell ref="B121:C121"/>
    <mergeCell ref="B112:C112"/>
    <mergeCell ref="B113:C113"/>
    <mergeCell ref="B114:C114"/>
    <mergeCell ref="B115:C115"/>
    <mergeCell ref="B116:C116"/>
    <mergeCell ref="B107:C107"/>
    <mergeCell ref="B108:C108"/>
    <mergeCell ref="B109:C109"/>
    <mergeCell ref="B110:C110"/>
    <mergeCell ref="B111:C111"/>
    <mergeCell ref="B102:C102"/>
    <mergeCell ref="B103:C103"/>
    <mergeCell ref="B104:C104"/>
    <mergeCell ref="B105:C105"/>
    <mergeCell ref="B106:C106"/>
    <mergeCell ref="B97:C97"/>
    <mergeCell ref="B98:C98"/>
    <mergeCell ref="B99:C99"/>
    <mergeCell ref="B100:C100"/>
    <mergeCell ref="B101:C101"/>
    <mergeCell ref="A1:G1"/>
    <mergeCell ref="B93:C93"/>
    <mergeCell ref="B94:C94"/>
    <mergeCell ref="B95:C95"/>
    <mergeCell ref="B96:C96"/>
  </mergeCells>
  <pageMargins left="0.70866141732283505" right="0.70866141732283505" top="0.74803149606299202" bottom="0.74803149606299202" header="0.31496062992126" footer="0.31496062992126"/>
  <pageSetup paperSize="131" scale="5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Realisai SIPD</vt:lpstr>
      <vt:lpstr>Sub Kegiatan</vt:lpstr>
      <vt:lpstr>Januari</vt:lpstr>
      <vt:lpstr>Februari</vt:lpstr>
      <vt:lpstr>Maret</vt:lpstr>
      <vt:lpstr>April</vt:lpstr>
      <vt:lpstr>Mei</vt:lpstr>
      <vt:lpstr>Juni</vt:lpstr>
      <vt:lpstr>Juli</vt:lpstr>
      <vt:lpstr>Agustus</vt:lpstr>
      <vt:lpstr>September</vt:lpstr>
      <vt:lpstr>Oktober</vt:lpstr>
      <vt:lpstr>November</vt:lpstr>
      <vt:lpstr>Desember</vt:lpstr>
      <vt:lpstr>Narasi</vt:lpstr>
      <vt:lpstr>REKAP Per KEGIATAN</vt:lpstr>
      <vt:lpstr>Agustus!Print_Area</vt:lpstr>
      <vt:lpstr>April!Print_Area</vt:lpstr>
      <vt:lpstr>Juli!Print_Area</vt:lpstr>
      <vt:lpstr>November!Print_Area</vt:lpstr>
      <vt:lpstr>'Realisai SIPD'!Print_Area</vt:lpstr>
      <vt:lpstr>'REKAP Per KEGIATAN'!Print_Area</vt:lpstr>
      <vt:lpstr>September!Print_Area</vt:lpstr>
      <vt:lpstr>'Sub Kegiatan'!Print_Area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dc:creator>
  <cp:lastModifiedBy>Caca</cp:lastModifiedBy>
  <cp:lastPrinted>2024-11-11T09:40:14Z</cp:lastPrinted>
  <dcterms:created xsi:type="dcterms:W3CDTF">2022-03-08T04:01:00Z</dcterms:created>
  <dcterms:modified xsi:type="dcterms:W3CDTF">2025-01-02T04:35:14Z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B272CFBB9C434A79ABF3B4849705D6F5_12</vt:lpwstr>
  </property>
  <property fmtid="{D5CDD505-2E9C-101B-9397-08002B2CF9AE}" pid="3" name="KSOProductBuildVer">
    <vt:lpwstr>1033-12.2.0.18283</vt:lpwstr>
  </property>
</Properties>
</file>